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" sheetId="3" r:id="rId3"/>
  </sheets>
  <definedNames>
    <definedName name="_xlnm.Print_Area" localSheetId="0">'レジメン'!$A$1:$AX$50</definedName>
    <definedName name="_xlnm.Print_Area" localSheetId="2">'注射せん'!$B$1:$M$69</definedName>
  </definedNames>
  <calcPr fullCalcOnLoad="1"/>
</workbook>
</file>

<file path=xl/sharedStrings.xml><?xml version="1.0" encoding="utf-8"?>
<sst xmlns="http://schemas.openxmlformats.org/spreadsheetml/2006/main" count="127" uniqueCount="109">
  <si>
    <t>～ 化学療法 ～</t>
  </si>
  <si>
    <t>様</t>
  </si>
  <si>
    <t>氏名</t>
  </si>
  <si>
    <t>生年月日</t>
  </si>
  <si>
    <t>身長</t>
  </si>
  <si>
    <t>体重</t>
  </si>
  <si>
    <t>体表面積</t>
  </si>
  <si>
    <t>外来／入院</t>
  </si>
  <si>
    <t>入院</t>
  </si>
  <si>
    <t>外来</t>
  </si>
  <si>
    <t>（</t>
  </si>
  <si>
    <t>性別</t>
  </si>
  <si>
    <t xml:space="preserve"> </t>
  </si>
  <si>
    <t>診察区分</t>
  </si>
  <si>
    <t>投与日</t>
  </si>
  <si>
    <t>cm</t>
  </si>
  <si>
    <t>kg</t>
  </si>
  <si>
    <t>BSA</t>
  </si>
  <si>
    <t xml:space="preserve"> </t>
  </si>
  <si>
    <t>●</t>
  </si>
  <si>
    <t xml:space="preserve">① </t>
  </si>
  <si>
    <t xml:space="preserve">③ </t>
  </si>
  <si>
    <t>●</t>
  </si>
  <si>
    <t>＜用法用量＞ １クール　２週間</t>
  </si>
  <si>
    <t>LV</t>
  </si>
  <si>
    <t>CPT-11</t>
  </si>
  <si>
    <t>5-FU 46hr</t>
  </si>
  <si>
    <t>→</t>
  </si>
  <si>
    <t>（107ml　30分）</t>
  </si>
  <si>
    <t>ﾚﾎﾞﾎﾘﾅｰﾄ 100mg</t>
  </si>
  <si>
    <t>ﾚﾎﾞﾎﾘﾅｰﾄ   25mg</t>
  </si>
  <si>
    <t>蒸留水 20ml</t>
  </si>
  <si>
    <t>ｲﾝﾌｭｰｻﾞｰ（2ml/hr）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</si>
  <si>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</si>
  <si>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</si>
  <si>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</si>
  <si>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</si>
  <si>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</si>
  <si>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</si>
  <si>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</si>
  <si>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</si>
  <si>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A</t>
  </si>
  <si>
    <t>５－FU 1000mg</t>
  </si>
  <si>
    <t>当日の指示受け　看護師　　　印</t>
  </si>
  <si>
    <t>　　薬局が無菌調製する</t>
  </si>
  <si>
    <t>　　（調製者）  　　（監査）</t>
  </si>
  <si>
    <t>＜投与量＞</t>
  </si>
  <si>
    <t>変更理由</t>
  </si>
  <si>
    <t>＜投与スケジュール＞</t>
  </si>
  <si>
    <t>生食 100ml</t>
  </si>
  <si>
    <t>ﾃﾞｷｻｰﾄ 6.6mg</t>
  </si>
  <si>
    <t>ｱﾛｷｼ 0.75mg</t>
  </si>
  <si>
    <t>ﾄﾎﾟﾃｼﾝ 100mg</t>
  </si>
  <si>
    <t>ﾄﾎﾟﾃｼﾝ  40mg</t>
  </si>
  <si>
    <t>体重
BSA</t>
  </si>
  <si>
    <t>＜適応＞　膵がん</t>
  </si>
  <si>
    <t>L-OHP</t>
  </si>
  <si>
    <t>L-OHP</t>
  </si>
  <si>
    <t>*LVは減量しない。5-FUの急速静注と持続静注のいずれもが中止になった場合は中止する。</t>
  </si>
  <si>
    <r>
      <t>ｍ</t>
    </r>
    <r>
      <rPr>
        <vertAlign val="superscript"/>
        <sz val="11"/>
        <rFont val="ＭＳ 明朝"/>
        <family val="1"/>
      </rPr>
      <t>2</t>
    </r>
  </si>
  <si>
    <t>ｵｷｻﾘﾌﾟﾗﾁﾝ 100mg</t>
  </si>
  <si>
    <t>【化学療法・治療計画書】</t>
  </si>
  <si>
    <t>Scr</t>
  </si>
  <si>
    <t>mg/dl</t>
  </si>
  <si>
    <t>eGFR</t>
  </si>
  <si>
    <r>
      <t>ml/分/1.73ｍ</t>
    </r>
    <r>
      <rPr>
        <vertAlign val="superscript"/>
        <sz val="11"/>
        <rFont val="ＭＳ 明朝"/>
        <family val="1"/>
      </rPr>
      <t>2</t>
    </r>
  </si>
  <si>
    <t>市立大洲病院</t>
  </si>
  <si>
    <t>CPT-11：ﾄﾎﾟﾃｼﾝ点滴静注100mg/5mL</t>
  </si>
  <si>
    <t>LV　 ：ﾚﾎﾞﾎﾘﾅｰﾄ点滴静注用100mg「NK」</t>
  </si>
  <si>
    <t>　 　：ﾚﾎﾞﾎﾘﾅｰﾄ点滴静注用 25mg「NK」</t>
  </si>
  <si>
    <t xml:space="preserve">   　 　ﾄﾎﾟﾃｼﾝ点滴静注 40mg/2mL</t>
  </si>
  <si>
    <t>5-FU　：5-FU注1000mg/20mL</t>
  </si>
  <si>
    <r>
      <t>mg／m</t>
    </r>
    <r>
      <rPr>
        <vertAlign val="superscript"/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>）</t>
    </r>
  </si>
  <si>
    <r>
      <t>※前ｻｲｸﾙ投与後に　T-Bil＞3.0mg/dL　を認めた場合は　CPT-11：90mg／ｍ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に減量する。</t>
    </r>
  </si>
  <si>
    <t>＜ﾚﾎﾞﾎﾘﾅｰﾄ 325mg＞</t>
  </si>
  <si>
    <t>day2～デカドロン錠４mg　2T　2×MT　2日間　服用</t>
  </si>
  <si>
    <r>
      <t>L-OHP・・・</t>
    </r>
    <r>
      <rPr>
        <sz val="10"/>
        <color indexed="10"/>
        <rFont val="ＭＳ Ｐ明朝"/>
        <family val="1"/>
      </rPr>
      <t>ｵｷｻﾘﾌﾟﾗﾁﾝ</t>
    </r>
  </si>
  <si>
    <r>
      <t xml:space="preserve">LV・・・・・・ </t>
    </r>
    <r>
      <rPr>
        <sz val="10"/>
        <color indexed="10"/>
        <rFont val="ＭＳ Ｐ明朝"/>
        <family val="1"/>
      </rPr>
      <t>ﾚﾎﾞﾎﾘﾅｰﾄ</t>
    </r>
  </si>
  <si>
    <r>
      <t>CPT-11・・・</t>
    </r>
    <r>
      <rPr>
        <sz val="10"/>
        <color indexed="10"/>
        <rFont val="ＭＳ Ｐ明朝"/>
        <family val="1"/>
      </rPr>
      <t>ﾄﾎﾟﾃｼﾝ</t>
    </r>
  </si>
  <si>
    <r>
      <t>5-FU・・・・・</t>
    </r>
    <r>
      <rPr>
        <sz val="10"/>
        <color indexed="10"/>
        <rFont val="ＭＳ Ｐ明朝"/>
        <family val="1"/>
      </rPr>
      <t>5-FU</t>
    </r>
  </si>
  <si>
    <t>5％ﾃﾙﾓ糖液 500ml</t>
  </si>
  <si>
    <t>ｍFOLFIRINOX</t>
  </si>
  <si>
    <t>modified FOLFIRINOX</t>
  </si>
  <si>
    <t>（改善した）</t>
  </si>
  <si>
    <r>
      <t>mg／m</t>
    </r>
    <r>
      <rPr>
        <vertAlign val="superscript"/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>）</t>
    </r>
  </si>
  <si>
    <t>CPT-11･･･180mg／m2　→150mg／m2　に減量</t>
  </si>
  <si>
    <t>「mFOLFIRINOX」</t>
  </si>
  <si>
    <t>レジメン・・・「mFOＬFIRINOX」（ﾌｫﾙﾌｨﾘﾉｯｸｽ）</t>
  </si>
  <si>
    <t>V</t>
  </si>
  <si>
    <t xml:space="preserve">④ </t>
  </si>
  <si>
    <t>L-OHP：ｵｷｻﾘﾌﾟﾗﾁﾝ点滴静注液100mg/20mL</t>
  </si>
  <si>
    <t>　　 　ｵｷｻﾘﾌﾟﾗﾁﾝ点滴静注 50mg/10mL</t>
  </si>
  <si>
    <t>（全量 92mL   46時間）</t>
  </si>
  <si>
    <t>100000-0</t>
  </si>
  <si>
    <t>オオズ　タロウ</t>
  </si>
  <si>
    <t>大洲　太郎</t>
  </si>
  <si>
    <t>内科　Dr.</t>
  </si>
  <si>
    <t>主治医</t>
  </si>
  <si>
    <t xml:space="preserve">② </t>
  </si>
  <si>
    <t>V</t>
  </si>
  <si>
    <t>ｵｷｻﾘﾌﾟﾗﾁﾝ 50mg</t>
  </si>
  <si>
    <t>A</t>
  </si>
  <si>
    <t>ﾃﾞｷｻｰﾄ 1.65mg</t>
  </si>
  <si>
    <t>（528.5ml　　120分）</t>
  </si>
  <si>
    <t>＜ｵｷｻﾘﾌﾟﾗﾁﾝ　140mg　　28ml　採取＞</t>
  </si>
  <si>
    <t>（512ｍｌ　　120分）</t>
  </si>
  <si>
    <t>＜ﾄﾎﾟﾃｼﾝ 240mg　12ml　採取＞</t>
  </si>
  <si>
    <t>＜5-FU 2050mg　80ml　採取＞</t>
  </si>
  <si>
    <t>＜蒸留水　　12ml　l採取＞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</si>
</sst>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  <numFmt numFmtId="207" formatCode="m/d"/>
    <numFmt numFmtId="208" formatCode="0_ "/>
    <numFmt numFmtId="209" formatCode="0.00_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28"/>
      <name val="ＭＳ 明朝"/>
      <family val="1"/>
    </font>
    <font>
      <sz val="10"/>
      <color indexed="8"/>
      <name val="ＭＳ Ｐ明朝"/>
      <family val="1"/>
    </font>
    <font>
      <vertAlign val="superscript"/>
      <sz val="10"/>
      <color indexed="8"/>
      <name val="ＭＳ Ｐ明朝"/>
      <family val="1"/>
    </font>
    <font>
      <vertAlign val="superscript"/>
      <sz val="10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b/>
      <sz val="10"/>
      <color indexed="12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8"/>
      <color indexed="8"/>
      <name val="ＭＳ Ｐ明朝"/>
      <family val="1"/>
    </font>
    <font>
      <sz val="16"/>
      <color indexed="8"/>
      <name val="HGS創英角ｺﾞｼｯｸUB"/>
      <family val="3"/>
    </font>
    <font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Ｐ明朝"/>
      <family val="1"/>
    </font>
    <font>
      <b/>
      <sz val="10"/>
      <color rgb="FF0000FF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57" fontId="8" fillId="0" borderId="19" xfId="0" applyNumberFormat="1" applyFont="1" applyFill="1" applyBorder="1" applyAlignment="1">
      <alignment horizontal="left" vertical="center"/>
    </xf>
    <xf numFmtId="56" fontId="2" fillId="0" borderId="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2" fillId="0" borderId="13" xfId="0" applyFont="1" applyBorder="1" applyAlignment="1" quotePrefix="1">
      <alignment horizontal="center" vertical="center"/>
    </xf>
    <xf numFmtId="0" fontId="12" fillId="0" borderId="17" xfId="0" applyFont="1" applyBorder="1" applyAlignment="1" quotePrefix="1">
      <alignment horizontal="center" vertical="center"/>
    </xf>
    <xf numFmtId="0" fontId="12" fillId="0" borderId="10" xfId="0" applyFont="1" applyBorder="1" applyAlignment="1" quotePrefix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71" fillId="0" borderId="17" xfId="0" applyFont="1" applyBorder="1" applyAlignment="1">
      <alignment vertical="center"/>
    </xf>
    <xf numFmtId="0" fontId="72" fillId="0" borderId="17" xfId="0" applyFont="1" applyBorder="1" applyAlignment="1">
      <alignment horizontal="right" vertical="center"/>
    </xf>
    <xf numFmtId="0" fontId="72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2" fillId="0" borderId="0" xfId="0" applyFont="1" applyBorder="1" applyAlignment="1">
      <alignment horizontal="right" vertical="center"/>
    </xf>
    <xf numFmtId="0" fontId="71" fillId="0" borderId="11" xfId="0" applyFont="1" applyBorder="1" applyAlignment="1">
      <alignment vertical="center"/>
    </xf>
    <xf numFmtId="0" fontId="72" fillId="0" borderId="11" xfId="0" applyFont="1" applyBorder="1" applyAlignment="1">
      <alignment horizontal="right" vertical="center"/>
    </xf>
    <xf numFmtId="0" fontId="72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9" fontId="8" fillId="0" borderId="20" xfId="0" applyNumberFormat="1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57" fontId="2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185" fontId="7" fillId="33" borderId="0" xfId="0" applyNumberFormat="1" applyFont="1" applyFill="1" applyBorder="1" applyAlignment="1">
      <alignment horizontal="left" vertical="center"/>
    </xf>
    <xf numFmtId="57" fontId="16" fillId="35" borderId="24" xfId="0" applyNumberFormat="1" applyFont="1" applyFill="1" applyBorder="1" applyAlignment="1">
      <alignment horizontal="center" vertical="center"/>
    </xf>
    <xf numFmtId="57" fontId="16" fillId="35" borderId="25" xfId="0" applyNumberFormat="1" applyFont="1" applyFill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176" fontId="9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  <xf numFmtId="176" fontId="51" fillId="33" borderId="0" xfId="0" applyNumberFormat="1" applyFont="1" applyFill="1" applyBorder="1" applyAlignment="1">
      <alignment horizontal="left" vertical="center" indent="4"/>
    </xf>
    <xf numFmtId="176" fontId="51" fillId="33" borderId="0" xfId="0" applyNumberFormat="1" applyFont="1" applyFill="1" applyBorder="1" applyAlignment="1">
      <alignment horizontal="left" vertical="center"/>
    </xf>
    <xf numFmtId="176" fontId="2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 quotePrefix="1">
      <alignment horizontal="left" vertical="center"/>
    </xf>
    <xf numFmtId="0" fontId="70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1009650</xdr:colOff>
      <xdr:row>67</xdr:row>
      <xdr:rowOff>142875</xdr:rowOff>
    </xdr:from>
    <xdr:ext cx="2752725" cy="1076325"/>
    <xdr:sp>
      <xdr:nvSpPr>
        <xdr:cNvPr id="1" name="AutoShape 4986"/>
        <xdr:cNvSpPr>
          <a:spLocks noChangeAspect="1"/>
        </xdr:cNvSpPr>
      </xdr:nvSpPr>
      <xdr:spPr>
        <a:xfrm>
          <a:off x="3657600" y="11001375"/>
          <a:ext cx="27527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114300</xdr:colOff>
      <xdr:row>59</xdr:row>
      <xdr:rowOff>104775</xdr:rowOff>
    </xdr:from>
    <xdr:ext cx="2476500" cy="895350"/>
    <xdr:sp>
      <xdr:nvSpPr>
        <xdr:cNvPr id="2" name="AutoShape 1763"/>
        <xdr:cNvSpPr>
          <a:spLocks noChangeAspect="1"/>
        </xdr:cNvSpPr>
      </xdr:nvSpPr>
      <xdr:spPr>
        <a:xfrm>
          <a:off x="4448175" y="9744075"/>
          <a:ext cx="24765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276225</xdr:colOff>
      <xdr:row>0</xdr:row>
      <xdr:rowOff>0</xdr:rowOff>
    </xdr:from>
    <xdr:to>
      <xdr:col>12</xdr:col>
      <xdr:colOff>447675</xdr:colOff>
      <xdr:row>64</xdr:row>
      <xdr:rowOff>142875</xdr:rowOff>
    </xdr:to>
    <xdr:grpSp>
      <xdr:nvGrpSpPr>
        <xdr:cNvPr id="3" name="Group 546"/>
        <xdr:cNvGrpSpPr>
          <a:grpSpLocks/>
        </xdr:cNvGrpSpPr>
      </xdr:nvGrpSpPr>
      <xdr:grpSpPr>
        <a:xfrm>
          <a:off x="276225" y="0"/>
          <a:ext cx="7620000" cy="10544175"/>
          <a:chOff x="2763" y="0"/>
          <a:chExt cx="800" cy="1107"/>
        </a:xfrm>
        <a:solidFill>
          <a:srgbClr val="FFFFFF"/>
        </a:solidFill>
      </xdr:grpSpPr>
      <xdr:sp>
        <xdr:nvSpPr>
          <xdr:cNvPr id="4" name="Line 547"/>
          <xdr:cNvSpPr>
            <a:spLocks/>
          </xdr:cNvSpPr>
        </xdr:nvSpPr>
        <xdr:spPr>
          <a:xfrm>
            <a:off x="3563" y="228"/>
            <a:ext cx="0" cy="8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48"/>
          <xdr:cNvSpPr>
            <a:spLocks/>
          </xdr:cNvSpPr>
        </xdr:nvSpPr>
        <xdr:spPr>
          <a:xfrm flipH="1">
            <a:off x="2831" y="249"/>
            <a:ext cx="0" cy="8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49"/>
          <xdr:cNvSpPr>
            <a:spLocks/>
          </xdr:cNvSpPr>
        </xdr:nvSpPr>
        <xdr:spPr>
          <a:xfrm>
            <a:off x="2832" y="1107"/>
            <a:ext cx="7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550"/>
          <xdr:cNvSpPr txBox="1">
            <a:spLocks noChangeArrowheads="1"/>
          </xdr:cNvSpPr>
        </xdr:nvSpPr>
        <xdr:spPr>
          <a:xfrm>
            <a:off x="2826" y="47"/>
            <a:ext cx="22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化学療法　指示せん</a:t>
            </a:r>
            <a:r>
              <a:rPr lang="en-US" cap="none" sz="16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
</a:t>
            </a:r>
          </a:p>
        </xdr:txBody>
      </xdr:sp>
      <xdr:sp>
        <xdr:nvSpPr>
          <xdr:cNvPr id="8" name="Text Box 551"/>
          <xdr:cNvSpPr txBox="1">
            <a:spLocks noChangeArrowheads="1"/>
          </xdr:cNvSpPr>
        </xdr:nvSpPr>
        <xdr:spPr>
          <a:xfrm>
            <a:off x="2828" y="99"/>
            <a:ext cx="216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「外来化学療法加算　Ａ」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「無菌製剤処理加算」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Line 552"/>
          <xdr:cNvSpPr>
            <a:spLocks/>
          </xdr:cNvSpPr>
        </xdr:nvSpPr>
        <xdr:spPr>
          <a:xfrm>
            <a:off x="3333" y="179"/>
            <a:ext cx="2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53"/>
          <xdr:cNvSpPr>
            <a:spLocks/>
          </xdr:cNvSpPr>
        </xdr:nvSpPr>
        <xdr:spPr>
          <a:xfrm>
            <a:off x="3333" y="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554"/>
          <xdr:cNvSpPr>
            <a:spLocks/>
          </xdr:cNvSpPr>
        </xdr:nvSpPr>
        <xdr:spPr>
          <a:xfrm>
            <a:off x="2763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555"/>
          <xdr:cNvSpPr>
            <a:spLocks/>
          </xdr:cNvSpPr>
        </xdr:nvSpPr>
        <xdr:spPr>
          <a:xfrm>
            <a:off x="276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556"/>
          <xdr:cNvSpPr txBox="1">
            <a:spLocks noChangeArrowheads="1"/>
          </xdr:cNvSpPr>
        </xdr:nvSpPr>
        <xdr:spPr>
          <a:xfrm>
            <a:off x="3139" y="224"/>
            <a:ext cx="13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　示　内　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4" name="Rectangle 557"/>
          <xdr:cNvSpPr>
            <a:spLocks/>
          </xdr:cNvSpPr>
        </xdr:nvSpPr>
        <xdr:spPr>
          <a:xfrm>
            <a:off x="2831" y="227"/>
            <a:ext cx="732" cy="2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571500</xdr:colOff>
      <xdr:row>56</xdr:row>
      <xdr:rowOff>76200</xdr:rowOff>
    </xdr:from>
    <xdr:to>
      <xdr:col>7</xdr:col>
      <xdr:colOff>247650</xdr:colOff>
      <xdr:row>64</xdr:row>
      <xdr:rowOff>142875</xdr:rowOff>
    </xdr:to>
    <xdr:pic>
      <xdr:nvPicPr>
        <xdr:cNvPr id="15" name="図 1"/>
        <xdr:cNvPicPr preferRelativeResize="1">
          <a:picLocks noChangeAspect="1"/>
        </xdr:cNvPicPr>
      </xdr:nvPicPr>
      <xdr:blipFill>
        <a:blip r:embed="rId1"/>
        <a:srcRect l="1962" t="44325" r="68449" b="37144"/>
        <a:stretch>
          <a:fillRect/>
        </a:stretch>
      </xdr:blipFill>
      <xdr:spPr>
        <a:xfrm>
          <a:off x="933450" y="9258300"/>
          <a:ext cx="3648075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447675</xdr:colOff>
      <xdr:row>6</xdr:row>
      <xdr:rowOff>266700</xdr:rowOff>
    </xdr:from>
    <xdr:to>
      <xdr:col>12</xdr:col>
      <xdr:colOff>447675</xdr:colOff>
      <xdr:row>9</xdr:row>
      <xdr:rowOff>133350</xdr:rowOff>
    </xdr:to>
    <xdr:sp>
      <xdr:nvSpPr>
        <xdr:cNvPr id="16" name="直線コネクタ 156"/>
        <xdr:cNvSpPr>
          <a:spLocks/>
        </xdr:cNvSpPr>
      </xdr:nvSpPr>
      <xdr:spPr>
        <a:xfrm rot="5400000">
          <a:off x="7896225" y="1695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7</xdr:row>
      <xdr:rowOff>0</xdr:rowOff>
    </xdr:from>
    <xdr:to>
      <xdr:col>8</xdr:col>
      <xdr:colOff>228600</xdr:colOff>
      <xdr:row>9</xdr:row>
      <xdr:rowOff>142875</xdr:rowOff>
    </xdr:to>
    <xdr:sp>
      <xdr:nvSpPr>
        <xdr:cNvPr id="17" name="直線コネクタ 156"/>
        <xdr:cNvSpPr>
          <a:spLocks/>
        </xdr:cNvSpPr>
      </xdr:nvSpPr>
      <xdr:spPr>
        <a:xfrm rot="5400000">
          <a:off x="5705475" y="17049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57150</xdr:colOff>
      <xdr:row>49</xdr:row>
      <xdr:rowOff>76200</xdr:rowOff>
    </xdr:from>
    <xdr:to>
      <xdr:col>30</xdr:col>
      <xdr:colOff>523875</xdr:colOff>
      <xdr:row>57</xdr:row>
      <xdr:rowOff>57150</xdr:rowOff>
    </xdr:to>
    <xdr:sp>
      <xdr:nvSpPr>
        <xdr:cNvPr id="18" name="Text Box 673"/>
        <xdr:cNvSpPr txBox="1">
          <a:spLocks noChangeArrowheads="1"/>
        </xdr:cNvSpPr>
      </xdr:nvSpPr>
      <xdr:spPr>
        <a:xfrm>
          <a:off x="21040725" y="8191500"/>
          <a:ext cx="18383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体重：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L-OHP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LV  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CPT-11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5-FU    :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5-FU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  <xdr:twoCellAnchor>
    <xdr:from>
      <xdr:col>8</xdr:col>
      <xdr:colOff>409575</xdr:colOff>
      <xdr:row>48</xdr:row>
      <xdr:rowOff>95250</xdr:rowOff>
    </xdr:from>
    <xdr:to>
      <xdr:col>12</xdr:col>
      <xdr:colOff>276225</xdr:colOff>
      <xdr:row>56</xdr:row>
      <xdr:rowOff>76200</xdr:rowOff>
    </xdr:to>
    <xdr:sp>
      <xdr:nvSpPr>
        <xdr:cNvPr id="19" name="Text Box 673"/>
        <xdr:cNvSpPr txBox="1">
          <a:spLocks noChangeArrowheads="1"/>
        </xdr:cNvSpPr>
      </xdr:nvSpPr>
      <xdr:spPr>
        <a:xfrm>
          <a:off x="5886450" y="8058150"/>
          <a:ext cx="183832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cm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体重：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kg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L-OHP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LV  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CPT-11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5-FU    :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5-FU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時点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8"/>
  <sheetViews>
    <sheetView tabSelected="1" zoomScalePageLayoutView="0" workbookViewId="0" topLeftCell="A1">
      <selection activeCell="J18" sqref="J18:L18"/>
    </sheetView>
  </sheetViews>
  <sheetFormatPr defaultColWidth="1.875" defaultRowHeight="13.5" customHeight="1"/>
  <cols>
    <col min="1" max="46" width="1.875" style="5" customWidth="1"/>
    <col min="47" max="47" width="4.00390625" style="70" customWidth="1"/>
    <col min="48" max="16384" width="1.875" style="5" customWidth="1"/>
  </cols>
  <sheetData>
    <row r="1" spans="1:55" ht="37.5" customHeight="1">
      <c r="A1"/>
      <c r="B1"/>
      <c r="C1"/>
      <c r="D1"/>
      <c r="E1"/>
      <c r="F1"/>
      <c r="G1"/>
      <c r="H1" s="91" t="s">
        <v>61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ht="37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36" ht="24">
      <c r="A3" s="73" t="s">
        <v>86</v>
      </c>
      <c r="AJ3" s="9" t="str">
        <f>'患者情報'!B1</f>
        <v>100000-0</v>
      </c>
    </row>
    <row r="4" spans="1:45" ht="18" customHeight="1">
      <c r="A4" s="73"/>
      <c r="AJ4" s="114" t="str">
        <f>'患者情報'!B3</f>
        <v>大洲　太郎</v>
      </c>
      <c r="AK4" s="114"/>
      <c r="AL4" s="114"/>
      <c r="AM4" s="114"/>
      <c r="AN4" s="114"/>
      <c r="AO4" s="114"/>
      <c r="AP4" s="114"/>
      <c r="AQ4" s="114"/>
      <c r="AR4" s="9" t="s">
        <v>1</v>
      </c>
      <c r="AS4" s="9"/>
    </row>
    <row r="5" spans="1:45" ht="18" customHeight="1">
      <c r="A5" s="5" t="s">
        <v>55</v>
      </c>
      <c r="AL5" s="9"/>
      <c r="AM5" s="28"/>
      <c r="AN5" s="106">
        <f>'患者情報'!B10</f>
        <v>170</v>
      </c>
      <c r="AO5" s="106"/>
      <c r="AP5" s="106"/>
      <c r="AQ5" s="106"/>
      <c r="AR5" s="9" t="s">
        <v>15</v>
      </c>
      <c r="AS5" s="9"/>
    </row>
    <row r="6" spans="38:45" ht="18" customHeight="1">
      <c r="AL6" s="9"/>
      <c r="AM6" s="28"/>
      <c r="AN6" s="106">
        <f>'患者情報'!B11</f>
        <v>60</v>
      </c>
      <c r="AO6" s="106"/>
      <c r="AP6" s="106"/>
      <c r="AQ6" s="106"/>
      <c r="AR6" s="9" t="s">
        <v>16</v>
      </c>
      <c r="AS6" s="9"/>
    </row>
    <row r="7" spans="38:45" ht="18" customHeight="1">
      <c r="AL7" s="9" t="s">
        <v>17</v>
      </c>
      <c r="AM7" s="9"/>
      <c r="AN7" s="106">
        <f>'患者情報'!B12</f>
        <v>1.69</v>
      </c>
      <c r="AO7" s="106"/>
      <c r="AP7" s="106"/>
      <c r="AQ7" s="106"/>
      <c r="AR7" s="9" t="s">
        <v>59</v>
      </c>
      <c r="AS7" s="9"/>
    </row>
    <row r="8" spans="38:45" ht="18" customHeight="1">
      <c r="AL8" s="14" t="s">
        <v>62</v>
      </c>
      <c r="AM8" s="9"/>
      <c r="AN8" s="106">
        <f>'患者情報'!B13</f>
        <v>1</v>
      </c>
      <c r="AO8" s="106"/>
      <c r="AP8" s="106"/>
      <c r="AQ8" s="106"/>
      <c r="AR8" s="9" t="s">
        <v>63</v>
      </c>
      <c r="AS8" s="9"/>
    </row>
    <row r="9" spans="33:63" ht="18" customHeight="1">
      <c r="AG9" s="9" t="s">
        <v>64</v>
      </c>
      <c r="AJ9" s="106">
        <f>'患者情報'!B14</f>
        <v>58.4</v>
      </c>
      <c r="AK9" s="106"/>
      <c r="AL9" s="106"/>
      <c r="AM9" s="106"/>
      <c r="AN9" s="9" t="s">
        <v>65</v>
      </c>
      <c r="AO9" s="78"/>
      <c r="AP9" s="78"/>
      <c r="AQ9" s="78"/>
      <c r="AR9" s="9"/>
      <c r="AS9" s="9"/>
      <c r="BK9" s="105" t="s">
        <v>81</v>
      </c>
    </row>
    <row r="10" spans="38:63" ht="13.5" customHeight="1">
      <c r="AL10" s="9"/>
      <c r="AM10" s="9"/>
      <c r="AN10" s="78"/>
      <c r="AO10" s="78"/>
      <c r="AP10" s="78"/>
      <c r="AQ10" s="78"/>
      <c r="AR10" s="9"/>
      <c r="AS10" s="9"/>
      <c r="BK10" s="105" t="s">
        <v>82</v>
      </c>
    </row>
    <row r="11" spans="1:63" ht="18" customHeight="1">
      <c r="A11" s="5" t="s">
        <v>23</v>
      </c>
      <c r="AL11" s="9"/>
      <c r="AM11" s="9"/>
      <c r="AN11" s="78"/>
      <c r="AO11" s="78"/>
      <c r="AP11" s="78"/>
      <c r="AQ11" s="78"/>
      <c r="AR11" s="9"/>
      <c r="AS11" s="9"/>
      <c r="BK11" s="5" t="s">
        <v>83</v>
      </c>
    </row>
    <row r="12" spans="38:45" ht="13.5">
      <c r="AL12" s="9"/>
      <c r="AM12" s="9"/>
      <c r="AN12" s="78"/>
      <c r="AO12" s="78"/>
      <c r="AP12" s="78"/>
      <c r="AQ12" s="78"/>
      <c r="AR12" s="9"/>
      <c r="AS12" s="9"/>
    </row>
    <row r="13" spans="1:63" ht="18" customHeight="1">
      <c r="A13" s="5" t="s">
        <v>48</v>
      </c>
      <c r="BK13" s="105" t="s">
        <v>85</v>
      </c>
    </row>
    <row r="14" spans="2:55" s="6" customFormat="1" ht="16.5" customHeight="1">
      <c r="B14" s="15"/>
      <c r="C14" s="15"/>
      <c r="D14" s="15"/>
      <c r="E14" s="15"/>
      <c r="M14" s="18"/>
      <c r="R14" s="74">
        <v>1</v>
      </c>
      <c r="S14" s="75">
        <v>2</v>
      </c>
      <c r="T14" s="75">
        <v>3</v>
      </c>
      <c r="U14" s="75">
        <v>4</v>
      </c>
      <c r="V14" s="75">
        <v>5</v>
      </c>
      <c r="W14" s="75">
        <v>6</v>
      </c>
      <c r="X14" s="76">
        <v>7</v>
      </c>
      <c r="Y14" s="74">
        <v>8</v>
      </c>
      <c r="Z14" s="75">
        <v>9</v>
      </c>
      <c r="AA14" s="75">
        <v>10</v>
      </c>
      <c r="AB14" s="75">
        <v>11</v>
      </c>
      <c r="AC14" s="75">
        <v>12</v>
      </c>
      <c r="AD14" s="75">
        <v>13</v>
      </c>
      <c r="AE14" s="76">
        <v>14</v>
      </c>
      <c r="BB14" s="34"/>
      <c r="BC14" s="34"/>
    </row>
    <row r="15" spans="2:55" s="6" customFormat="1" ht="16.5" customHeight="1">
      <c r="B15" s="20"/>
      <c r="C15" s="93" t="s">
        <v>56</v>
      </c>
      <c r="D15" s="93"/>
      <c r="E15" s="93"/>
      <c r="F15" s="93"/>
      <c r="G15" s="93"/>
      <c r="H15" s="93"/>
      <c r="I15" s="94" t="s">
        <v>10</v>
      </c>
      <c r="J15" s="116">
        <v>85</v>
      </c>
      <c r="K15" s="116"/>
      <c r="L15" s="116"/>
      <c r="M15" s="95" t="s">
        <v>72</v>
      </c>
      <c r="N15" s="93"/>
      <c r="O15" s="93"/>
      <c r="P15" s="93"/>
      <c r="Q15" s="17"/>
      <c r="R15" s="35" t="s">
        <v>19</v>
      </c>
      <c r="S15" s="75"/>
      <c r="T15" s="75"/>
      <c r="U15" s="75"/>
      <c r="V15" s="75"/>
      <c r="W15" s="75"/>
      <c r="X15" s="76"/>
      <c r="Y15" s="74"/>
      <c r="Z15" s="75"/>
      <c r="AA15" s="75"/>
      <c r="AB15" s="75"/>
      <c r="AC15" s="75"/>
      <c r="AD15" s="75"/>
      <c r="AE15" s="76"/>
      <c r="BB15" s="34"/>
      <c r="BC15" s="34"/>
    </row>
    <row r="16" spans="2:55" s="6" customFormat="1" ht="16.5" customHeight="1">
      <c r="B16" s="23"/>
      <c r="C16" s="96" t="s">
        <v>24</v>
      </c>
      <c r="D16" s="96"/>
      <c r="E16" s="96"/>
      <c r="F16" s="96"/>
      <c r="G16" s="96"/>
      <c r="H16" s="96"/>
      <c r="I16" s="97" t="s">
        <v>10</v>
      </c>
      <c r="J16" s="121">
        <v>200</v>
      </c>
      <c r="K16" s="121"/>
      <c r="L16" s="121"/>
      <c r="M16" s="95" t="s">
        <v>72</v>
      </c>
      <c r="N16" s="96"/>
      <c r="O16" s="96"/>
      <c r="P16" s="96"/>
      <c r="Q16" s="24"/>
      <c r="R16" s="36" t="s">
        <v>19</v>
      </c>
      <c r="S16" s="37"/>
      <c r="T16" s="37"/>
      <c r="U16" s="37"/>
      <c r="V16" s="37"/>
      <c r="W16" s="37"/>
      <c r="X16" s="38"/>
      <c r="Y16" s="36"/>
      <c r="Z16" s="37"/>
      <c r="AA16" s="37"/>
      <c r="AB16" s="37"/>
      <c r="AC16" s="37"/>
      <c r="AD16" s="37"/>
      <c r="AE16" s="38"/>
      <c r="BB16" s="34"/>
      <c r="BC16" s="34"/>
    </row>
    <row r="17" spans="2:65" s="6" customFormat="1" ht="16.5" customHeight="1">
      <c r="B17" s="23" t="s">
        <v>18</v>
      </c>
      <c r="C17" s="96" t="s">
        <v>25</v>
      </c>
      <c r="D17" s="96"/>
      <c r="E17" s="96"/>
      <c r="F17" s="96"/>
      <c r="G17" s="96"/>
      <c r="H17" s="96"/>
      <c r="I17" s="97" t="s">
        <v>10</v>
      </c>
      <c r="J17" s="121">
        <v>150</v>
      </c>
      <c r="K17" s="121"/>
      <c r="L17" s="121"/>
      <c r="M17" s="95" t="s">
        <v>84</v>
      </c>
      <c r="N17" s="96"/>
      <c r="O17" s="96"/>
      <c r="P17" s="96"/>
      <c r="Q17" s="24"/>
      <c r="R17" s="36" t="s">
        <v>22</v>
      </c>
      <c r="S17" s="37"/>
      <c r="T17" s="37"/>
      <c r="U17" s="37"/>
      <c r="V17" s="37"/>
      <c r="W17" s="37"/>
      <c r="X17" s="38"/>
      <c r="Y17" s="36"/>
      <c r="Z17" s="37"/>
      <c r="AA17" s="37"/>
      <c r="AB17" s="37"/>
      <c r="AC17" s="37"/>
      <c r="AD17" s="37"/>
      <c r="AE17" s="38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</row>
    <row r="18" spans="2:31" s="6" customFormat="1" ht="16.5" customHeight="1">
      <c r="B18" s="21" t="s">
        <v>12</v>
      </c>
      <c r="C18" s="98" t="s">
        <v>26</v>
      </c>
      <c r="D18" s="98"/>
      <c r="E18" s="98"/>
      <c r="F18" s="98"/>
      <c r="G18" s="98"/>
      <c r="H18" s="98"/>
      <c r="I18" s="99" t="s">
        <v>10</v>
      </c>
      <c r="J18" s="122">
        <v>2400</v>
      </c>
      <c r="K18" s="122"/>
      <c r="L18" s="122"/>
      <c r="M18" s="100" t="s">
        <v>72</v>
      </c>
      <c r="N18" s="98"/>
      <c r="O18" s="98"/>
      <c r="P18" s="98"/>
      <c r="Q18" s="19"/>
      <c r="R18" s="39" t="s">
        <v>19</v>
      </c>
      <c r="S18" s="40" t="s">
        <v>27</v>
      </c>
      <c r="T18" s="40" t="s">
        <v>27</v>
      </c>
      <c r="U18" s="40"/>
      <c r="V18" s="40"/>
      <c r="W18" s="40"/>
      <c r="X18" s="41"/>
      <c r="Y18" s="39"/>
      <c r="Z18" s="40"/>
      <c r="AA18" s="40"/>
      <c r="AB18" s="40"/>
      <c r="AC18" s="40"/>
      <c r="AD18" s="40"/>
      <c r="AE18" s="41"/>
    </row>
    <row r="19" spans="2:31" s="6" customFormat="1" ht="18" customHeight="1">
      <c r="B19" s="15" t="s">
        <v>73</v>
      </c>
      <c r="C19" s="15"/>
      <c r="D19" s="15"/>
      <c r="E19" s="15"/>
      <c r="F19" s="15"/>
      <c r="G19" s="15"/>
      <c r="H19" s="15"/>
      <c r="I19" s="7"/>
      <c r="J19" s="81"/>
      <c r="K19" s="81"/>
      <c r="L19" s="81"/>
      <c r="M19" s="22"/>
      <c r="N19" s="15"/>
      <c r="O19" s="15"/>
      <c r="P19" s="15"/>
      <c r="Q19" s="15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2:31" s="6" customFormat="1" ht="18" customHeight="1">
      <c r="B20" s="15"/>
      <c r="C20" s="15"/>
      <c r="D20" s="15"/>
      <c r="E20" s="15"/>
      <c r="F20" s="15"/>
      <c r="G20" s="15"/>
      <c r="H20" s="15"/>
      <c r="I20" s="7"/>
      <c r="J20" s="81"/>
      <c r="K20" s="81"/>
      <c r="L20" s="81"/>
      <c r="M20" s="22"/>
      <c r="N20" s="15"/>
      <c r="O20" s="15"/>
      <c r="P20" s="15"/>
      <c r="Q20" s="15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9:47" s="6" customFormat="1" ht="12">
      <c r="I21" s="16"/>
      <c r="AU21" s="42"/>
    </row>
    <row r="22" spans="1:47" ht="16.5" customHeight="1">
      <c r="A22" s="9"/>
      <c r="G22" s="115">
        <v>1</v>
      </c>
      <c r="H22" s="115"/>
      <c r="I22" s="115"/>
      <c r="J22" s="115"/>
      <c r="K22" s="115">
        <v>0.9</v>
      </c>
      <c r="L22" s="115"/>
      <c r="M22" s="115"/>
      <c r="N22" s="115"/>
      <c r="O22" s="115">
        <v>0.8</v>
      </c>
      <c r="P22" s="115"/>
      <c r="Q22" s="115"/>
      <c r="R22" s="115"/>
      <c r="S22" s="115">
        <v>0.7</v>
      </c>
      <c r="T22" s="115"/>
      <c r="U22" s="115"/>
      <c r="V22" s="115"/>
      <c r="W22" s="115">
        <v>0.6</v>
      </c>
      <c r="X22" s="115"/>
      <c r="Y22" s="115"/>
      <c r="Z22" s="115"/>
      <c r="AA22" s="115">
        <v>0.5</v>
      </c>
      <c r="AB22" s="115"/>
      <c r="AC22" s="115"/>
      <c r="AD22" s="115"/>
      <c r="AT22" s="70"/>
      <c r="AU22" s="5"/>
    </row>
    <row r="23" spans="1:47" ht="16.5" customHeight="1">
      <c r="A23" s="9"/>
      <c r="B23" s="123" t="s">
        <v>57</v>
      </c>
      <c r="C23" s="123"/>
      <c r="D23" s="123"/>
      <c r="E23" s="123"/>
      <c r="F23" s="123"/>
      <c r="G23" s="120">
        <f>ROUND(J15*AN7,0)</f>
        <v>144</v>
      </c>
      <c r="H23" s="120"/>
      <c r="I23" s="120"/>
      <c r="J23" s="120"/>
      <c r="K23" s="120">
        <f>G23*K22</f>
        <v>129.6</v>
      </c>
      <c r="L23" s="120"/>
      <c r="M23" s="120"/>
      <c r="N23" s="120"/>
      <c r="O23" s="117">
        <f>G23*O22</f>
        <v>115.2</v>
      </c>
      <c r="P23" s="117"/>
      <c r="Q23" s="117"/>
      <c r="R23" s="117"/>
      <c r="S23" s="117">
        <f>G23*S22</f>
        <v>100.8</v>
      </c>
      <c r="T23" s="117"/>
      <c r="U23" s="117"/>
      <c r="V23" s="117"/>
      <c r="W23" s="117">
        <f>G23*W22</f>
        <v>86.39999999999999</v>
      </c>
      <c r="X23" s="117"/>
      <c r="Y23" s="117"/>
      <c r="Z23" s="117"/>
      <c r="AA23" s="117">
        <f>G23*AA22</f>
        <v>72</v>
      </c>
      <c r="AB23" s="117"/>
      <c r="AC23" s="117"/>
      <c r="AD23" s="117"/>
      <c r="AF23" s="5" t="s">
        <v>90</v>
      </c>
      <c r="AT23" s="70"/>
      <c r="AU23" s="5"/>
    </row>
    <row r="24" spans="1:47" ht="16.5" customHeight="1">
      <c r="A24" s="9"/>
      <c r="B24" s="123"/>
      <c r="C24" s="123"/>
      <c r="D24" s="123"/>
      <c r="E24" s="123"/>
      <c r="F24" s="123"/>
      <c r="G24" s="120"/>
      <c r="H24" s="120"/>
      <c r="I24" s="120"/>
      <c r="J24" s="120"/>
      <c r="K24" s="120"/>
      <c r="L24" s="120"/>
      <c r="M24" s="120"/>
      <c r="N24" s="120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F24" s="5" t="s">
        <v>91</v>
      </c>
      <c r="AT24" s="70"/>
      <c r="AU24" s="5"/>
    </row>
    <row r="25" spans="1:47" ht="16.5" customHeight="1">
      <c r="A25" s="9"/>
      <c r="B25" s="109" t="str">
        <f>C16</f>
        <v>LV</v>
      </c>
      <c r="C25" s="109"/>
      <c r="D25" s="109"/>
      <c r="E25" s="109"/>
      <c r="F25" s="109"/>
      <c r="G25" s="120">
        <f>ROUND(J16*AN7,0)</f>
        <v>338</v>
      </c>
      <c r="H25" s="120"/>
      <c r="I25" s="120"/>
      <c r="J25" s="120"/>
      <c r="K25" s="120">
        <v>336</v>
      </c>
      <c r="L25" s="120"/>
      <c r="M25" s="120"/>
      <c r="N25" s="120"/>
      <c r="O25" s="117">
        <v>336</v>
      </c>
      <c r="P25" s="117"/>
      <c r="Q25" s="117"/>
      <c r="R25" s="117"/>
      <c r="S25" s="117">
        <v>336</v>
      </c>
      <c r="T25" s="117"/>
      <c r="U25" s="117"/>
      <c r="V25" s="117"/>
      <c r="W25" s="117">
        <v>336</v>
      </c>
      <c r="X25" s="117"/>
      <c r="Y25" s="117"/>
      <c r="Z25" s="117"/>
      <c r="AA25" s="117">
        <v>336</v>
      </c>
      <c r="AB25" s="117"/>
      <c r="AC25" s="117"/>
      <c r="AD25" s="117"/>
      <c r="AF25" s="5" t="s">
        <v>68</v>
      </c>
      <c r="AT25" s="70"/>
      <c r="AU25" s="5"/>
    </row>
    <row r="26" spans="1:47" ht="16.5" customHeight="1">
      <c r="A26" s="9"/>
      <c r="B26" s="109"/>
      <c r="C26" s="109"/>
      <c r="D26" s="109"/>
      <c r="E26" s="109"/>
      <c r="F26" s="109"/>
      <c r="G26" s="120"/>
      <c r="H26" s="120"/>
      <c r="I26" s="120"/>
      <c r="J26" s="120"/>
      <c r="K26" s="120"/>
      <c r="L26" s="120"/>
      <c r="M26" s="120"/>
      <c r="N26" s="120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F26" s="5" t="s">
        <v>69</v>
      </c>
      <c r="AT26" s="70"/>
      <c r="AU26" s="5"/>
    </row>
    <row r="27" spans="1:47" ht="16.5" customHeight="1">
      <c r="A27" s="9"/>
      <c r="B27" s="109" t="str">
        <f>C17</f>
        <v>CPT-11</v>
      </c>
      <c r="C27" s="109"/>
      <c r="D27" s="109"/>
      <c r="E27" s="109"/>
      <c r="F27" s="109"/>
      <c r="G27" s="120">
        <f>ROUND(J17*AN7,0)</f>
        <v>254</v>
      </c>
      <c r="H27" s="120"/>
      <c r="I27" s="120"/>
      <c r="J27" s="120"/>
      <c r="K27" s="117">
        <f>ROUND(G27*K22,0)</f>
        <v>229</v>
      </c>
      <c r="L27" s="117"/>
      <c r="M27" s="117"/>
      <c r="N27" s="117"/>
      <c r="O27" s="117">
        <f>ROUND(G27*O22,0)</f>
        <v>203</v>
      </c>
      <c r="P27" s="117"/>
      <c r="Q27" s="117"/>
      <c r="R27" s="117"/>
      <c r="S27" s="117">
        <f>ROUND(G27*S22,0)</f>
        <v>178</v>
      </c>
      <c r="T27" s="117"/>
      <c r="U27" s="117"/>
      <c r="V27" s="117"/>
      <c r="W27" s="117">
        <f>ROUND(G27*W22,0)</f>
        <v>152</v>
      </c>
      <c r="X27" s="117"/>
      <c r="Y27" s="117"/>
      <c r="Z27" s="117"/>
      <c r="AA27" s="117">
        <f>ROUND(G27*AA22,0)</f>
        <v>127</v>
      </c>
      <c r="AB27" s="117"/>
      <c r="AC27" s="117"/>
      <c r="AD27" s="117"/>
      <c r="AF27" s="5" t="s">
        <v>67</v>
      </c>
      <c r="AT27" s="70"/>
      <c r="AU27" s="5"/>
    </row>
    <row r="28" spans="1:47" ht="16.5" customHeight="1">
      <c r="A28" s="9"/>
      <c r="B28" s="109"/>
      <c r="C28" s="109"/>
      <c r="D28" s="109"/>
      <c r="E28" s="109"/>
      <c r="F28" s="109"/>
      <c r="G28" s="120"/>
      <c r="H28" s="120"/>
      <c r="I28" s="120"/>
      <c r="J28" s="120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F28" s="5" t="s">
        <v>70</v>
      </c>
      <c r="AT28" s="70"/>
      <c r="AU28" s="5"/>
    </row>
    <row r="29" spans="2:47" ht="16.5" customHeight="1">
      <c r="B29" s="109" t="str">
        <f>C18</f>
        <v>5-FU 46hr</v>
      </c>
      <c r="C29" s="109"/>
      <c r="D29" s="109"/>
      <c r="E29" s="109"/>
      <c r="F29" s="109"/>
      <c r="G29" s="120">
        <f>ROUND(J18*AN7,0)</f>
        <v>4056</v>
      </c>
      <c r="H29" s="120"/>
      <c r="I29" s="120"/>
      <c r="J29" s="120"/>
      <c r="K29" s="117">
        <f>ROUND(G29*K22,0)</f>
        <v>3650</v>
      </c>
      <c r="L29" s="117"/>
      <c r="M29" s="117"/>
      <c r="N29" s="117"/>
      <c r="O29" s="117">
        <f>ROUND(G29*O22,0)</f>
        <v>3245</v>
      </c>
      <c r="P29" s="117"/>
      <c r="Q29" s="117"/>
      <c r="R29" s="117"/>
      <c r="S29" s="117">
        <f>ROUND(G29*S22,0)</f>
        <v>2839</v>
      </c>
      <c r="T29" s="117"/>
      <c r="U29" s="117"/>
      <c r="V29" s="117"/>
      <c r="W29" s="117">
        <f>ROUND(G29*W22,0)</f>
        <v>2434</v>
      </c>
      <c r="X29" s="117"/>
      <c r="Y29" s="117"/>
      <c r="Z29" s="117"/>
      <c r="AA29" s="117">
        <f>ROUND(G29*AA22,0)</f>
        <v>2028</v>
      </c>
      <c r="AB29" s="117"/>
      <c r="AC29" s="117"/>
      <c r="AD29" s="117"/>
      <c r="AF29" s="5" t="s">
        <v>71</v>
      </c>
      <c r="AT29" s="70"/>
      <c r="AU29" s="5"/>
    </row>
    <row r="30" spans="2:47" ht="16.5" customHeight="1">
      <c r="B30" s="109"/>
      <c r="C30" s="109"/>
      <c r="D30" s="109"/>
      <c r="E30" s="109"/>
      <c r="F30" s="109"/>
      <c r="G30" s="120"/>
      <c r="H30" s="120"/>
      <c r="I30" s="120"/>
      <c r="J30" s="120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T30" s="70"/>
      <c r="AU30" s="5"/>
    </row>
    <row r="31" spans="1:23" ht="16.5" customHeight="1">
      <c r="A31" s="1"/>
      <c r="B31" s="9" t="s">
        <v>58</v>
      </c>
      <c r="C31" s="33"/>
      <c r="D31" s="33"/>
      <c r="E31" s="33"/>
      <c r="F31" s="33"/>
      <c r="G31" s="33"/>
      <c r="H31" s="78"/>
      <c r="I31" s="78"/>
      <c r="J31" s="78"/>
      <c r="K31" s="80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spans="1:23" ht="16.5" customHeight="1">
      <c r="A32" s="1"/>
      <c r="C32" s="33"/>
      <c r="D32" s="33"/>
      <c r="E32" s="33"/>
      <c r="F32" s="33"/>
      <c r="G32" s="33"/>
      <c r="H32" s="78"/>
      <c r="I32" s="78"/>
      <c r="J32" s="78"/>
      <c r="K32" s="80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9" ht="18" customHeight="1">
      <c r="A33" s="8" t="s">
        <v>46</v>
      </c>
      <c r="F33" s="1"/>
      <c r="G33" s="1"/>
      <c r="H33" s="1"/>
      <c r="I33" s="2"/>
    </row>
    <row r="34" spans="3:47" ht="16.5" customHeight="1">
      <c r="C34" s="8"/>
      <c r="D34" s="8"/>
      <c r="E34" s="1"/>
      <c r="F34" s="8"/>
      <c r="G34" s="119"/>
      <c r="H34" s="107"/>
      <c r="I34" s="107"/>
      <c r="J34" s="107"/>
      <c r="K34" s="107"/>
      <c r="L34" s="107"/>
      <c r="M34" s="107"/>
      <c r="N34" s="119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T34" s="70"/>
      <c r="AU34" s="5"/>
    </row>
    <row r="35" spans="2:47" ht="16.5" customHeight="1">
      <c r="B35" s="86"/>
      <c r="C35" s="8"/>
      <c r="D35" s="8"/>
      <c r="E35" s="1"/>
      <c r="F35" s="1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T35" s="70"/>
      <c r="AU35" s="5"/>
    </row>
    <row r="36" spans="2:47" ht="16.5" customHeight="1">
      <c r="B36" s="111" t="str">
        <f>C15</f>
        <v>L-OHP</v>
      </c>
      <c r="C36" s="112"/>
      <c r="D36" s="112"/>
      <c r="E36" s="112"/>
      <c r="F36" s="113"/>
      <c r="G36" s="107"/>
      <c r="H36" s="107"/>
      <c r="I36" s="107"/>
      <c r="J36" s="107"/>
      <c r="K36" s="107"/>
      <c r="L36" s="107"/>
      <c r="M36" s="107"/>
      <c r="N36" s="110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T36" s="70"/>
      <c r="AU36" s="5"/>
    </row>
    <row r="37" spans="2:47" ht="16.5" customHeight="1">
      <c r="B37" s="111"/>
      <c r="C37" s="112"/>
      <c r="D37" s="112"/>
      <c r="E37" s="112"/>
      <c r="F37" s="113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T37" s="70"/>
      <c r="AU37" s="5"/>
    </row>
    <row r="38" spans="2:47" ht="16.5" customHeight="1">
      <c r="B38" s="111" t="str">
        <f>C16</f>
        <v>LV</v>
      </c>
      <c r="C38" s="112"/>
      <c r="D38" s="112"/>
      <c r="E38" s="112"/>
      <c r="F38" s="113"/>
      <c r="G38" s="118"/>
      <c r="H38" s="107"/>
      <c r="I38" s="107"/>
      <c r="J38" s="107"/>
      <c r="K38" s="107"/>
      <c r="L38" s="107"/>
      <c r="M38" s="107"/>
      <c r="N38" s="110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T38" s="70"/>
      <c r="AU38" s="5"/>
    </row>
    <row r="39" spans="2:47" ht="16.5" customHeight="1">
      <c r="B39" s="111"/>
      <c r="C39" s="112"/>
      <c r="D39" s="112"/>
      <c r="E39" s="112"/>
      <c r="F39" s="113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T39" s="70"/>
      <c r="AU39" s="5"/>
    </row>
    <row r="40" spans="2:47" ht="16.5" customHeight="1">
      <c r="B40" s="111" t="str">
        <f>C17</f>
        <v>CPT-11</v>
      </c>
      <c r="C40" s="112"/>
      <c r="D40" s="112"/>
      <c r="E40" s="112"/>
      <c r="F40" s="113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T40" s="70"/>
      <c r="AU40" s="5"/>
    </row>
    <row r="41" spans="2:47" ht="16.5" customHeight="1">
      <c r="B41" s="111"/>
      <c r="C41" s="112"/>
      <c r="D41" s="112"/>
      <c r="E41" s="112"/>
      <c r="F41" s="113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T41" s="70"/>
      <c r="AU41" s="5"/>
    </row>
    <row r="42" spans="2:47" ht="16.5" customHeight="1">
      <c r="B42" s="111" t="str">
        <f>C18</f>
        <v>5-FU 46hr</v>
      </c>
      <c r="C42" s="112"/>
      <c r="D42" s="112"/>
      <c r="E42" s="112"/>
      <c r="F42" s="113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T42" s="70"/>
      <c r="AU42" s="5"/>
    </row>
    <row r="43" spans="2:47" ht="16.5" customHeight="1">
      <c r="B43" s="111"/>
      <c r="C43" s="112"/>
      <c r="D43" s="112"/>
      <c r="E43" s="112"/>
      <c r="F43" s="113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T43" s="70"/>
      <c r="AU43" s="5"/>
    </row>
    <row r="44" spans="2:47" ht="16.5" customHeight="1">
      <c r="B44" s="109" t="s">
        <v>47</v>
      </c>
      <c r="C44" s="109"/>
      <c r="D44" s="109"/>
      <c r="E44" s="109"/>
      <c r="F44" s="109"/>
      <c r="G44" s="110"/>
      <c r="H44" s="107"/>
      <c r="I44" s="107"/>
      <c r="J44" s="107"/>
      <c r="K44" s="107"/>
      <c r="L44" s="107"/>
      <c r="M44" s="107"/>
      <c r="N44" s="110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T44" s="70"/>
      <c r="AU44" s="5"/>
    </row>
    <row r="45" spans="2:47" ht="16.5" customHeight="1">
      <c r="B45" s="109"/>
      <c r="C45" s="109"/>
      <c r="D45" s="109"/>
      <c r="E45" s="109"/>
      <c r="F45" s="109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T45" s="70"/>
      <c r="AU45" s="5"/>
    </row>
    <row r="46" spans="2:47" ht="16.5" customHeight="1">
      <c r="B46" s="108" t="s">
        <v>54</v>
      </c>
      <c r="C46" s="109"/>
      <c r="D46" s="109"/>
      <c r="E46" s="109"/>
      <c r="F46" s="109"/>
      <c r="G46" s="110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T46" s="70"/>
      <c r="AU46" s="5"/>
    </row>
    <row r="47" spans="2:47" ht="16.5" customHeight="1">
      <c r="B47" s="109"/>
      <c r="C47" s="109"/>
      <c r="D47" s="109"/>
      <c r="E47" s="109"/>
      <c r="F47" s="109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T47" s="70"/>
      <c r="AU47" s="5"/>
    </row>
    <row r="48" spans="1:42" ht="16.5" customHeight="1">
      <c r="A48" s="1"/>
      <c r="C48" s="81"/>
      <c r="D48" s="81"/>
      <c r="E48" s="81"/>
      <c r="F48" s="81"/>
      <c r="G48" s="81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</row>
    <row r="49" spans="1:42" ht="16.5" customHeight="1">
      <c r="A49" s="1"/>
      <c r="C49" s="102" t="s">
        <v>75</v>
      </c>
      <c r="D49" s="81"/>
      <c r="E49" s="81"/>
      <c r="F49" s="81"/>
      <c r="G49" s="81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</row>
    <row r="50" spans="1:42" ht="18" customHeight="1">
      <c r="A50" s="1"/>
      <c r="C50" s="81"/>
      <c r="D50" s="81"/>
      <c r="E50" s="81"/>
      <c r="F50" s="81"/>
      <c r="G50" s="81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</row>
    <row r="51" spans="1:42" ht="18" customHeight="1">
      <c r="A51" s="1"/>
      <c r="C51" s="81"/>
      <c r="D51" s="81"/>
      <c r="E51" s="81"/>
      <c r="F51" s="81"/>
      <c r="G51" s="81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</row>
    <row r="52" spans="1:42" ht="18" customHeight="1">
      <c r="A52" s="1"/>
      <c r="C52" s="81"/>
      <c r="D52" s="81"/>
      <c r="E52" s="81"/>
      <c r="F52" s="81"/>
      <c r="G52" s="81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</row>
    <row r="53" spans="1:42" ht="18" customHeight="1">
      <c r="A53" s="1"/>
      <c r="C53" s="81"/>
      <c r="D53" s="81"/>
      <c r="E53" s="81"/>
      <c r="F53" s="81"/>
      <c r="G53" s="81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</row>
    <row r="54" spans="1:42" ht="18" customHeight="1">
      <c r="A54" s="1"/>
      <c r="C54" s="81"/>
      <c r="D54" s="81"/>
      <c r="E54" s="81"/>
      <c r="F54" s="81"/>
      <c r="G54" s="81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</row>
    <row r="55" spans="1:42" ht="18" customHeight="1">
      <c r="A55" s="1"/>
      <c r="C55" s="81"/>
      <c r="D55" s="81"/>
      <c r="E55" s="81"/>
      <c r="F55" s="81"/>
      <c r="G55" s="81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</row>
    <row r="56" spans="1:42" ht="18" customHeight="1">
      <c r="A56" s="1"/>
      <c r="C56" s="81"/>
      <c r="D56" s="81"/>
      <c r="E56" s="81"/>
      <c r="F56" s="81"/>
      <c r="G56" s="81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</row>
    <row r="57" spans="1:42" ht="18" customHeight="1">
      <c r="A57" s="1"/>
      <c r="C57" s="81"/>
      <c r="D57" s="81"/>
      <c r="E57" s="81"/>
      <c r="F57" s="81"/>
      <c r="G57" s="81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</row>
    <row r="58" spans="1:42" ht="18" customHeight="1">
      <c r="A58" s="1"/>
      <c r="C58" s="81"/>
      <c r="D58" s="81"/>
      <c r="E58" s="81"/>
      <c r="F58" s="81"/>
      <c r="G58" s="81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</row>
  </sheetData>
  <sheetProtection/>
  <mergeCells count="85">
    <mergeCell ref="B29:F30"/>
    <mergeCell ref="O29:R30"/>
    <mergeCell ref="G29:J30"/>
    <mergeCell ref="K29:N30"/>
    <mergeCell ref="W27:Z28"/>
    <mergeCell ref="B23:F24"/>
    <mergeCell ref="G23:J24"/>
    <mergeCell ref="K23:N24"/>
    <mergeCell ref="B25:F26"/>
    <mergeCell ref="G25:J26"/>
    <mergeCell ref="K27:N28"/>
    <mergeCell ref="O27:R28"/>
    <mergeCell ref="S27:V28"/>
    <mergeCell ref="AA27:AD28"/>
    <mergeCell ref="S25:V26"/>
    <mergeCell ref="B27:F28"/>
    <mergeCell ref="K25:N26"/>
    <mergeCell ref="AN6:AQ6"/>
    <mergeCell ref="AN8:AQ8"/>
    <mergeCell ref="AJ9:AM9"/>
    <mergeCell ref="S29:V30"/>
    <mergeCell ref="W22:Z22"/>
    <mergeCell ref="AA22:AD22"/>
    <mergeCell ref="W23:Z24"/>
    <mergeCell ref="AA23:AD24"/>
    <mergeCell ref="W25:Z26"/>
    <mergeCell ref="AA25:AD26"/>
    <mergeCell ref="G22:J22"/>
    <mergeCell ref="O22:R22"/>
    <mergeCell ref="J16:L16"/>
    <mergeCell ref="J17:L17"/>
    <mergeCell ref="J18:L18"/>
    <mergeCell ref="AN7:AQ7"/>
    <mergeCell ref="S23:V24"/>
    <mergeCell ref="AI36:AO37"/>
    <mergeCell ref="G34:M35"/>
    <mergeCell ref="N34:T35"/>
    <mergeCell ref="U34:AA35"/>
    <mergeCell ref="AB34:AH35"/>
    <mergeCell ref="O23:R24"/>
    <mergeCell ref="W29:Z30"/>
    <mergeCell ref="AA29:AD30"/>
    <mergeCell ref="G27:J28"/>
    <mergeCell ref="AJ4:AQ4"/>
    <mergeCell ref="K22:N22"/>
    <mergeCell ref="S22:V22"/>
    <mergeCell ref="J15:L15"/>
    <mergeCell ref="O25:R26"/>
    <mergeCell ref="B38:F39"/>
    <mergeCell ref="G38:M39"/>
    <mergeCell ref="N38:T39"/>
    <mergeCell ref="U38:AA39"/>
    <mergeCell ref="AI34:AO35"/>
    <mergeCell ref="B36:F37"/>
    <mergeCell ref="G36:M37"/>
    <mergeCell ref="N36:T37"/>
    <mergeCell ref="U36:AA37"/>
    <mergeCell ref="AB36:AH37"/>
    <mergeCell ref="AB42:AH43"/>
    <mergeCell ref="AI42:AO43"/>
    <mergeCell ref="AB38:AH39"/>
    <mergeCell ref="AI38:AO39"/>
    <mergeCell ref="B40:F41"/>
    <mergeCell ref="G40:M41"/>
    <mergeCell ref="N40:T41"/>
    <mergeCell ref="U40:AA41"/>
    <mergeCell ref="AB40:AH41"/>
    <mergeCell ref="AI40:AO41"/>
    <mergeCell ref="G44:M45"/>
    <mergeCell ref="N44:T45"/>
    <mergeCell ref="U44:AA45"/>
    <mergeCell ref="B42:F43"/>
    <mergeCell ref="G42:M43"/>
    <mergeCell ref="N42:T43"/>
    <mergeCell ref="U42:AA43"/>
    <mergeCell ref="AN5:AQ5"/>
    <mergeCell ref="AB44:AH45"/>
    <mergeCell ref="AI44:AO45"/>
    <mergeCell ref="B46:F47"/>
    <mergeCell ref="G46:M47"/>
    <mergeCell ref="N46:T47"/>
    <mergeCell ref="U46:AA47"/>
    <mergeCell ref="AB46:AH47"/>
    <mergeCell ref="AI46:AO47"/>
    <mergeCell ref="B44:F45"/>
  </mergeCells>
  <printOptions horizontalCentered="1" verticalCentered="1"/>
  <pageMargins left="0.3937007874015748" right="0.3937007874015748" top="0.1968503937007874" bottom="0.1968503937007874" header="0.15748031496062992" footer="0.1574803149606299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5" sqref="E15"/>
    </sheetView>
  </sheetViews>
  <sheetFormatPr defaultColWidth="11.625" defaultRowHeight="24" customHeight="1"/>
  <cols>
    <col min="1" max="1" width="13.50390625" style="14" customWidth="1"/>
    <col min="2" max="2" width="18.375" style="10" customWidth="1"/>
    <col min="3" max="3" width="10.375" style="14" customWidth="1"/>
    <col min="4" max="4" width="10.75390625" style="11" customWidth="1"/>
    <col min="5" max="5" width="68.125" style="9" customWidth="1"/>
    <col min="6" max="16384" width="11.625" style="9" customWidth="1"/>
  </cols>
  <sheetData>
    <row r="1" spans="1:3" ht="20.25" customHeight="1">
      <c r="A1" s="14" t="s">
        <v>33</v>
      </c>
      <c r="B1" s="10" t="s">
        <v>93</v>
      </c>
      <c r="C1" s="13"/>
    </row>
    <row r="2" spans="1:2" ht="20.25" customHeight="1" thickBot="1">
      <c r="A2" s="14" t="s">
        <v>34</v>
      </c>
      <c r="B2" s="10" t="s">
        <v>94</v>
      </c>
    </row>
    <row r="3" spans="1:4" ht="20.25" customHeight="1" thickBot="1">
      <c r="A3" s="14" t="s">
        <v>2</v>
      </c>
      <c r="B3" s="10" t="s">
        <v>95</v>
      </c>
      <c r="C3" s="13"/>
      <c r="D3" s="71"/>
    </row>
    <row r="4" spans="1:3" ht="20.25" customHeight="1">
      <c r="A4" s="14" t="s">
        <v>3</v>
      </c>
      <c r="B4" s="11">
        <v>20090</v>
      </c>
      <c r="C4" s="27"/>
    </row>
    <row r="5" spans="1:3" ht="20.25" customHeight="1">
      <c r="A5" s="14" t="s">
        <v>11</v>
      </c>
      <c r="B5" s="11" t="s">
        <v>39</v>
      </c>
      <c r="C5" s="27"/>
    </row>
    <row r="6" spans="1:3" ht="20.25" customHeight="1">
      <c r="A6" s="14" t="s">
        <v>13</v>
      </c>
      <c r="B6" s="10" t="s">
        <v>96</v>
      </c>
      <c r="C6" s="27"/>
    </row>
    <row r="7" spans="1:3" ht="20.25" customHeight="1">
      <c r="A7" s="12" t="s">
        <v>7</v>
      </c>
      <c r="B7" s="10" t="s">
        <v>9</v>
      </c>
      <c r="C7" s="27" t="str">
        <f>IF(D7=""," ",ROUND((D7-D3)/30.4375,1))</f>
        <v> </v>
      </c>
    </row>
    <row r="8" spans="1:5" ht="20.25" customHeight="1">
      <c r="A8" s="14" t="s">
        <v>35</v>
      </c>
      <c r="B8" s="11">
        <v>43922</v>
      </c>
      <c r="C8" s="27" t="str">
        <f>IF(D8=""," ",ROUND((D8-D3)/30.4375,1))</f>
        <v> </v>
      </c>
      <c r="E8" s="77"/>
    </row>
    <row r="9" spans="1:3" ht="20.25" customHeight="1">
      <c r="A9" s="14" t="s">
        <v>36</v>
      </c>
      <c r="B9" s="10">
        <f>ROUNDDOWN((B8-B4)/365.25,1)</f>
        <v>65.2</v>
      </c>
      <c r="C9" s="27" t="str">
        <f>IF(D9=""," ",ROUND((D9-D3)/30.4375,1))</f>
        <v> </v>
      </c>
    </row>
    <row r="10" spans="1:3" ht="20.25" customHeight="1">
      <c r="A10" s="14" t="s">
        <v>4</v>
      </c>
      <c r="B10" s="10">
        <v>170</v>
      </c>
      <c r="C10" s="27" t="str">
        <f>IF(D10=""," ",ROUND((D10-D3)/30.4375,1))</f>
        <v> </v>
      </c>
    </row>
    <row r="11" spans="1:3" ht="20.25" customHeight="1">
      <c r="A11" s="14" t="s">
        <v>5</v>
      </c>
      <c r="B11" s="10">
        <v>60</v>
      </c>
      <c r="C11" s="27" t="str">
        <f>IF(D11=""," ",ROUND((D11-D3)/30.4375,1))</f>
        <v> </v>
      </c>
    </row>
    <row r="12" spans="1:3" ht="20.25" customHeight="1">
      <c r="A12" s="14" t="s">
        <v>6</v>
      </c>
      <c r="B12" s="10">
        <f>ROUND(B10^0.725*B11^0.425*0.007184,2)</f>
        <v>1.69</v>
      </c>
      <c r="C12" s="27" t="str">
        <f>IF(D12=""," ",ROUND((D12-D3)/30.4375,1))</f>
        <v> </v>
      </c>
    </row>
    <row r="13" spans="1:3" ht="20.25" customHeight="1">
      <c r="A13" s="14" t="s">
        <v>37</v>
      </c>
      <c r="B13" s="10">
        <v>1</v>
      </c>
      <c r="C13" s="27" t="str">
        <f>IF(D13=""," ",ROUND((D13-D3)/30.4375,1))</f>
        <v> </v>
      </c>
    </row>
    <row r="14" spans="1:3" ht="20.25" customHeight="1">
      <c r="A14" s="14" t="s">
        <v>38</v>
      </c>
      <c r="B14" s="10">
        <f>IF(B5="男",ROUNDDOWN(194*B13^-1.094*B9^-0.287,1),ROUNDDOWN(194*B13^-1.094*B9^-0.287*0.739,1))</f>
        <v>58.4</v>
      </c>
      <c r="C14" s="27" t="str">
        <f>IF(D14=""," ",ROUND((D14-D3)/30.4375,1))</f>
        <v> </v>
      </c>
    </row>
    <row r="15" ht="20.25" customHeight="1"/>
    <row r="29" ht="24" customHeight="1">
      <c r="A29" s="14" t="s">
        <v>39</v>
      </c>
    </row>
    <row r="30" ht="24" customHeight="1">
      <c r="A30" s="14" t="s">
        <v>40</v>
      </c>
    </row>
    <row r="32" ht="24" customHeight="1">
      <c r="A32" s="14" t="s">
        <v>9</v>
      </c>
    </row>
    <row r="33" ht="24" customHeight="1">
      <c r="A33" s="14" t="s">
        <v>8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0"/>
  <sheetViews>
    <sheetView zoomScalePageLayoutView="0" workbookViewId="0" topLeftCell="A1">
      <selection activeCell="V89" sqref="V89"/>
    </sheetView>
  </sheetViews>
  <sheetFormatPr defaultColWidth="9.00390625" defaultRowHeight="12" customHeight="1"/>
  <cols>
    <col min="1" max="1" width="4.75390625" style="31" customWidth="1"/>
    <col min="2" max="2" width="14.375" style="3" customWidth="1"/>
    <col min="3" max="3" width="5.75390625" style="3" customWidth="1"/>
    <col min="4" max="4" width="9.875" style="3" customWidth="1"/>
    <col min="5" max="5" width="15.50390625" style="4" customWidth="1"/>
    <col min="6" max="6" width="4.25390625" style="43" customWidth="1"/>
    <col min="7" max="7" width="2.375" style="4" customWidth="1"/>
    <col min="8" max="9" width="15.00390625" style="3" customWidth="1"/>
    <col min="10" max="10" width="4.25390625" style="4" customWidth="1"/>
    <col min="11" max="11" width="2.875" style="4" customWidth="1"/>
    <col min="12" max="12" width="3.75390625" style="4" customWidth="1"/>
    <col min="13" max="13" width="7.50390625" style="29" customWidth="1"/>
    <col min="14" max="14" width="6.25390625" style="31" customWidth="1"/>
    <col min="15" max="15" width="3.00390625" style="43" customWidth="1"/>
    <col min="16" max="16" width="15.00390625" style="43" customWidth="1"/>
    <col min="17" max="17" width="3.625" style="29" customWidth="1"/>
    <col min="18" max="21" width="17.50390625" style="3" customWidth="1"/>
    <col min="22" max="22" width="18.25390625" style="3" customWidth="1"/>
    <col min="23" max="16384" width="9.00390625" style="3" customWidth="1"/>
  </cols>
  <sheetData>
    <row r="1" spans="2:17" ht="15" customHeight="1">
      <c r="B1" s="48"/>
      <c r="C1" s="48"/>
      <c r="D1" s="48"/>
      <c r="E1" s="47"/>
      <c r="F1" s="46"/>
      <c r="G1" s="47"/>
      <c r="H1" s="48"/>
      <c r="I1" s="48"/>
      <c r="J1" s="48"/>
      <c r="K1" s="47"/>
      <c r="L1" s="48"/>
      <c r="M1" s="47"/>
      <c r="N1" s="32"/>
      <c r="O1" s="46"/>
      <c r="P1" s="46"/>
      <c r="Q1" s="47"/>
    </row>
    <row r="2" spans="2:17" ht="15" customHeight="1">
      <c r="B2" s="48"/>
      <c r="C2" s="48"/>
      <c r="D2" s="48"/>
      <c r="E2" s="47"/>
      <c r="F2" s="46"/>
      <c r="G2" s="47"/>
      <c r="H2" s="48"/>
      <c r="I2" s="58" t="str">
        <f>IF('患者情報'!B7="外来",'患者情報'!B1,"　")</f>
        <v>100000-0</v>
      </c>
      <c r="J2" s="59"/>
      <c r="K2" s="59"/>
      <c r="L2" s="48"/>
      <c r="M2" s="48"/>
      <c r="O2" s="46"/>
      <c r="P2" s="49"/>
      <c r="Q2" s="50"/>
    </row>
    <row r="3" spans="2:17" ht="15" customHeight="1">
      <c r="B3" s="48"/>
      <c r="C3" s="48"/>
      <c r="D3" s="53"/>
      <c r="E3" s="47"/>
      <c r="F3" s="46"/>
      <c r="G3" s="47"/>
      <c r="H3" s="48"/>
      <c r="I3" s="58" t="str">
        <f>IF('患者情報'!B7="外来",'患者情報'!B2,"　")</f>
        <v>オオズ　タロウ</v>
      </c>
      <c r="J3" s="59"/>
      <c r="K3" s="59"/>
      <c r="L3" s="48"/>
      <c r="M3" s="48"/>
      <c r="O3" s="46"/>
      <c r="P3" s="49"/>
      <c r="Q3" s="50"/>
    </row>
    <row r="4" spans="2:17" ht="24" customHeight="1" thickBot="1">
      <c r="B4" s="48"/>
      <c r="C4" s="54" t="str">
        <f>IF('患者情報'!B7="外来","　",P6)</f>
        <v>　</v>
      </c>
      <c r="D4" s="48"/>
      <c r="E4" s="47"/>
      <c r="F4" s="46"/>
      <c r="G4" s="47"/>
      <c r="H4" s="48"/>
      <c r="I4" s="60" t="str">
        <f>IF('患者情報'!B7="外来",'患者情報'!B3,"　")</f>
        <v>大洲　太郎</v>
      </c>
      <c r="J4" s="61"/>
      <c r="K4" s="61"/>
      <c r="L4" s="48"/>
      <c r="M4" s="48"/>
      <c r="O4" s="46"/>
      <c r="P4" s="51"/>
      <c r="Q4" s="50"/>
    </row>
    <row r="5" spans="2:17" ht="21.75" customHeight="1" thickBot="1" thickTop="1">
      <c r="B5" s="48"/>
      <c r="C5" s="48"/>
      <c r="D5" s="48"/>
      <c r="E5" s="47"/>
      <c r="F5" s="46"/>
      <c r="G5" s="47"/>
      <c r="H5" s="48"/>
      <c r="I5" s="127">
        <f>IF('患者情報'!B7="外来",'患者情報'!B4,"　")</f>
        <v>20090</v>
      </c>
      <c r="J5" s="127"/>
      <c r="K5" s="62" t="str">
        <f>IF('患者情報'!B7="外来",'患者情報'!B5,"　")</f>
        <v>男</v>
      </c>
      <c r="L5" s="134">
        <f>'患者情報'!B9</f>
        <v>65.2</v>
      </c>
      <c r="M5" s="50" t="str">
        <f>IF('患者情報'!B7="外来","才","　")</f>
        <v>才</v>
      </c>
      <c r="O5" s="46"/>
      <c r="P5" s="69" t="s">
        <v>14</v>
      </c>
      <c r="Q5" s="52"/>
    </row>
    <row r="6" spans="2:17" ht="21.75" customHeight="1" thickTop="1">
      <c r="B6" s="48"/>
      <c r="C6" s="48"/>
      <c r="D6" s="48"/>
      <c r="E6" s="47"/>
      <c r="F6" s="46"/>
      <c r="G6" s="47"/>
      <c r="H6" s="48"/>
      <c r="I6" s="58" t="str">
        <f>IF('患者情報'!B7="外来",'患者情報'!B6,"　")</f>
        <v>内科　Dr.</v>
      </c>
      <c r="J6" s="59"/>
      <c r="K6" s="59"/>
      <c r="L6" s="48"/>
      <c r="M6" s="48"/>
      <c r="O6" s="46"/>
      <c r="P6" s="125">
        <v>43922</v>
      </c>
      <c r="Q6" s="52"/>
    </row>
    <row r="7" spans="2:17" ht="21.75" customHeight="1" thickBot="1">
      <c r="B7" s="48"/>
      <c r="C7" s="48"/>
      <c r="D7" s="55"/>
      <c r="E7" s="47"/>
      <c r="F7" s="46"/>
      <c r="G7" s="47"/>
      <c r="H7" s="63"/>
      <c r="I7" s="128">
        <f>IF('患者情報'!B7="外来",P6,"　")</f>
        <v>43922</v>
      </c>
      <c r="J7" s="128"/>
      <c r="K7" s="128"/>
      <c r="L7" s="48"/>
      <c r="M7" s="48"/>
      <c r="O7" s="46"/>
      <c r="P7" s="126"/>
      <c r="Q7" s="52"/>
    </row>
    <row r="8" spans="2:17" ht="12.75" customHeight="1" thickTop="1">
      <c r="B8" s="48"/>
      <c r="D8" s="56"/>
      <c r="E8" s="47"/>
      <c r="F8" s="46"/>
      <c r="G8" s="47"/>
      <c r="H8" s="29"/>
      <c r="I8" s="130"/>
      <c r="J8" s="131"/>
      <c r="K8" s="131"/>
      <c r="L8" s="132"/>
      <c r="M8" s="52"/>
      <c r="O8" s="46"/>
      <c r="P8" s="46"/>
      <c r="Q8" s="52"/>
    </row>
    <row r="9" spans="2:17" ht="12" customHeight="1">
      <c r="B9" s="48"/>
      <c r="C9" s="124" t="str">
        <f>C4</f>
        <v>　</v>
      </c>
      <c r="D9" s="124"/>
      <c r="E9" s="124"/>
      <c r="F9" s="46"/>
      <c r="G9" s="47"/>
      <c r="H9" s="129" t="str">
        <f>IF('患者情報'!B7="外来","　",'患者情報'!B3)</f>
        <v>　</v>
      </c>
      <c r="I9" s="133" t="s">
        <v>97</v>
      </c>
      <c r="J9" s="47"/>
      <c r="K9" s="47"/>
      <c r="L9" s="47"/>
      <c r="M9" s="52"/>
      <c r="O9" s="45"/>
      <c r="P9" s="45"/>
      <c r="Q9" s="44"/>
    </row>
    <row r="10" spans="2:17" ht="12" customHeight="1">
      <c r="B10" s="48"/>
      <c r="C10" s="124"/>
      <c r="D10" s="124"/>
      <c r="E10" s="124"/>
      <c r="F10" s="46"/>
      <c r="G10" s="47"/>
      <c r="H10" s="129"/>
      <c r="I10" s="48"/>
      <c r="J10" s="47"/>
      <c r="K10" s="47"/>
      <c r="L10" s="47"/>
      <c r="M10" s="52"/>
      <c r="P10" s="4"/>
      <c r="Q10" s="43">
        <f>F17</f>
        <v>0</v>
      </c>
    </row>
    <row r="11" spans="2:17" ht="12" customHeight="1">
      <c r="B11" s="48"/>
      <c r="C11" s="124"/>
      <c r="D11" s="124"/>
      <c r="E11" s="124"/>
      <c r="F11" s="46"/>
      <c r="G11" s="47"/>
      <c r="H11" s="129"/>
      <c r="I11" s="48"/>
      <c r="J11" s="47"/>
      <c r="K11" s="47"/>
      <c r="L11" s="47"/>
      <c r="M11" s="52"/>
      <c r="P11" s="4"/>
      <c r="Q11" s="43"/>
    </row>
    <row r="12" spans="2:17" ht="12" customHeight="1">
      <c r="B12" s="48"/>
      <c r="C12" s="124"/>
      <c r="D12" s="124"/>
      <c r="E12" s="124"/>
      <c r="F12" s="46"/>
      <c r="G12" s="47"/>
      <c r="H12" s="129"/>
      <c r="I12" s="48"/>
      <c r="J12" s="47"/>
      <c r="K12" s="47"/>
      <c r="L12" s="47"/>
      <c r="M12" s="52"/>
      <c r="P12" s="4"/>
      <c r="Q12" s="43"/>
    </row>
    <row r="13" spans="2:17" ht="12" customHeight="1">
      <c r="B13" s="48"/>
      <c r="C13" s="48"/>
      <c r="D13" s="48"/>
      <c r="E13" s="47"/>
      <c r="F13" s="46"/>
      <c r="G13" s="47"/>
      <c r="H13" s="48"/>
      <c r="I13" s="48"/>
      <c r="J13" s="47"/>
      <c r="K13" s="47"/>
      <c r="L13" s="47"/>
      <c r="M13" s="52"/>
      <c r="P13" s="4"/>
      <c r="Q13" s="43"/>
    </row>
    <row r="14" spans="2:17" ht="12" customHeight="1">
      <c r="B14" s="48"/>
      <c r="C14" s="48"/>
      <c r="D14" s="48"/>
      <c r="E14" s="47"/>
      <c r="F14" s="46"/>
      <c r="G14" s="47"/>
      <c r="H14" s="48"/>
      <c r="I14" s="48"/>
      <c r="J14" s="47"/>
      <c r="K14" s="47"/>
      <c r="L14" s="47"/>
      <c r="M14" s="52"/>
      <c r="P14" s="4"/>
      <c r="Q14" s="43"/>
    </row>
    <row r="15" spans="2:17" ht="12" customHeight="1">
      <c r="B15" s="48"/>
      <c r="C15" s="48"/>
      <c r="D15" s="52"/>
      <c r="E15" s="68" t="s">
        <v>0</v>
      </c>
      <c r="F15" s="46"/>
      <c r="G15" s="67"/>
      <c r="H15" s="64"/>
      <c r="I15" s="65" t="s">
        <v>43</v>
      </c>
      <c r="J15" s="67"/>
      <c r="K15" s="67"/>
      <c r="L15" s="66"/>
      <c r="M15" s="52"/>
      <c r="P15" s="4"/>
      <c r="Q15" s="43"/>
    </row>
    <row r="16" spans="2:17" ht="12" customHeight="1">
      <c r="B16" s="48"/>
      <c r="C16" s="48"/>
      <c r="D16" s="52"/>
      <c r="E16" s="67"/>
      <c r="F16" s="46"/>
      <c r="G16" s="67"/>
      <c r="H16" s="65"/>
      <c r="I16" s="65"/>
      <c r="J16" s="67"/>
      <c r="K16" s="67"/>
      <c r="L16" s="66"/>
      <c r="M16" s="52"/>
      <c r="O16" s="45"/>
      <c r="P16" s="32"/>
      <c r="Q16" s="31"/>
    </row>
    <row r="17" spans="2:17" ht="12" customHeight="1">
      <c r="B17" s="48"/>
      <c r="C17" s="48"/>
      <c r="D17" s="52" t="s">
        <v>20</v>
      </c>
      <c r="E17" s="22" t="s">
        <v>49</v>
      </c>
      <c r="H17" s="65"/>
      <c r="I17" s="65"/>
      <c r="J17" s="47"/>
      <c r="K17" s="67"/>
      <c r="L17" s="66"/>
      <c r="M17" s="67"/>
      <c r="P17" s="72"/>
      <c r="Q17" s="43"/>
    </row>
    <row r="18" spans="2:17" ht="12" customHeight="1">
      <c r="B18" s="48"/>
      <c r="C18" s="48"/>
      <c r="D18" s="52"/>
      <c r="E18" s="22" t="s">
        <v>50</v>
      </c>
      <c r="F18" s="43">
        <v>1</v>
      </c>
      <c r="G18" s="4" t="s">
        <v>88</v>
      </c>
      <c r="H18" s="48"/>
      <c r="I18" s="65"/>
      <c r="J18" s="47"/>
      <c r="K18" s="47"/>
      <c r="L18" s="66"/>
      <c r="M18" s="52"/>
      <c r="P18" s="4"/>
      <c r="Q18" s="43"/>
    </row>
    <row r="19" spans="2:17" ht="12" customHeight="1">
      <c r="B19" s="48"/>
      <c r="C19" s="48"/>
      <c r="D19" s="52"/>
      <c r="E19" s="22" t="s">
        <v>51</v>
      </c>
      <c r="F19" s="43">
        <v>1</v>
      </c>
      <c r="G19" s="4" t="s">
        <v>88</v>
      </c>
      <c r="H19" s="48"/>
      <c r="I19" s="65"/>
      <c r="J19" s="47"/>
      <c r="K19" s="47"/>
      <c r="L19" s="66"/>
      <c r="M19" s="52"/>
      <c r="P19" s="4"/>
      <c r="Q19" s="43"/>
    </row>
    <row r="20" spans="2:17" ht="12" customHeight="1">
      <c r="B20" s="48"/>
      <c r="C20" s="48"/>
      <c r="D20" s="52"/>
      <c r="E20" s="22" t="s">
        <v>28</v>
      </c>
      <c r="H20" s="48"/>
      <c r="I20" s="30"/>
      <c r="J20" s="43"/>
      <c r="L20" s="66"/>
      <c r="M20" s="52"/>
      <c r="P20" s="4"/>
      <c r="Q20" s="43"/>
    </row>
    <row r="21" spans="2:17" ht="12" customHeight="1">
      <c r="B21" s="48"/>
      <c r="C21" s="48"/>
      <c r="D21" s="52"/>
      <c r="E21" s="25"/>
      <c r="F21" s="83"/>
      <c r="G21" s="84"/>
      <c r="H21" s="52"/>
      <c r="J21" s="43"/>
      <c r="L21" s="66"/>
      <c r="M21" s="52"/>
      <c r="P21" s="4"/>
      <c r="Q21" s="43"/>
    </row>
    <row r="22" spans="2:16" ht="12" customHeight="1">
      <c r="B22" s="48"/>
      <c r="C22" s="48"/>
      <c r="D22" s="52"/>
      <c r="E22" s="22"/>
      <c r="F22" s="15"/>
      <c r="G22" s="90"/>
      <c r="H22" s="90"/>
      <c r="I22" s="90"/>
      <c r="J22" s="43"/>
      <c r="L22" s="66"/>
      <c r="M22" s="52"/>
      <c r="P22" s="4"/>
    </row>
    <row r="23" spans="2:17" ht="12" customHeight="1">
      <c r="B23" s="48"/>
      <c r="C23" s="48"/>
      <c r="D23" s="52" t="s">
        <v>98</v>
      </c>
      <c r="E23" s="22" t="s">
        <v>80</v>
      </c>
      <c r="F23" s="15"/>
      <c r="G23" s="135"/>
      <c r="H23" s="90"/>
      <c r="I23" s="90"/>
      <c r="J23" s="43"/>
      <c r="L23" s="66"/>
      <c r="M23" s="52"/>
      <c r="O23" s="45"/>
      <c r="P23" s="32"/>
      <c r="Q23" s="31"/>
    </row>
    <row r="24" spans="2:16" ht="12" customHeight="1">
      <c r="B24" s="48"/>
      <c r="C24" s="48"/>
      <c r="D24" s="48"/>
      <c r="E24" s="88" t="s">
        <v>60</v>
      </c>
      <c r="F24" s="87">
        <v>1</v>
      </c>
      <c r="G24" s="43" t="s">
        <v>99</v>
      </c>
      <c r="H24" s="90"/>
      <c r="I24" s="90"/>
      <c r="J24" s="43"/>
      <c r="L24" s="66"/>
      <c r="M24" s="52"/>
      <c r="P24" s="4"/>
    </row>
    <row r="25" spans="2:17" ht="12" customHeight="1">
      <c r="B25" s="48"/>
      <c r="C25" s="48"/>
      <c r="E25" s="88" t="s">
        <v>100</v>
      </c>
      <c r="F25" s="43">
        <v>0.8</v>
      </c>
      <c r="G25" s="43" t="s">
        <v>101</v>
      </c>
      <c r="H25" s="48"/>
      <c r="J25" s="43"/>
      <c r="L25" s="66"/>
      <c r="M25" s="52"/>
      <c r="P25" s="4"/>
      <c r="Q25" s="3"/>
    </row>
    <row r="26" spans="2:16" ht="12" customHeight="1">
      <c r="B26" s="48"/>
      <c r="C26" s="48"/>
      <c r="E26" s="22" t="s">
        <v>102</v>
      </c>
      <c r="F26" s="43">
        <v>1</v>
      </c>
      <c r="G26" s="43" t="s">
        <v>101</v>
      </c>
      <c r="H26" s="48"/>
      <c r="J26" s="43"/>
      <c r="L26" s="66"/>
      <c r="M26" s="52"/>
      <c r="P26" s="4"/>
    </row>
    <row r="27" spans="2:16" ht="12" customHeight="1">
      <c r="B27" s="48"/>
      <c r="C27" s="48"/>
      <c r="D27" s="52"/>
      <c r="E27" s="26" t="s">
        <v>103</v>
      </c>
      <c r="F27" s="85"/>
      <c r="G27" s="85"/>
      <c r="H27" s="48"/>
      <c r="J27" s="43"/>
      <c r="L27" s="66"/>
      <c r="M27" s="52"/>
      <c r="P27" s="4"/>
    </row>
    <row r="28" spans="2:16" ht="12" customHeight="1">
      <c r="B28" s="48"/>
      <c r="C28" s="48"/>
      <c r="D28" s="52"/>
      <c r="E28" s="4" t="s">
        <v>104</v>
      </c>
      <c r="G28" s="43"/>
      <c r="H28" s="48"/>
      <c r="J28" s="43"/>
      <c r="L28" s="66"/>
      <c r="M28" s="52"/>
      <c r="P28" s="4"/>
    </row>
    <row r="29" spans="2:16" ht="12" customHeight="1">
      <c r="B29" s="48"/>
      <c r="C29" s="48"/>
      <c r="D29" s="57"/>
      <c r="E29" s="22"/>
      <c r="H29" s="48"/>
      <c r="J29" s="43"/>
      <c r="L29" s="66"/>
      <c r="M29" s="52"/>
      <c r="P29" s="4"/>
    </row>
    <row r="30" spans="2:17" ht="12" customHeight="1">
      <c r="B30" s="48"/>
      <c r="C30" s="48"/>
      <c r="D30" s="52"/>
      <c r="E30" s="2"/>
      <c r="H30" s="48"/>
      <c r="J30" s="43"/>
      <c r="L30" s="66"/>
      <c r="M30" s="52"/>
      <c r="O30" s="45"/>
      <c r="P30" s="32"/>
      <c r="Q30" s="44"/>
    </row>
    <row r="31" spans="2:16" ht="12" customHeight="1">
      <c r="B31" s="48"/>
      <c r="C31" s="48"/>
      <c r="D31" s="52" t="s">
        <v>21</v>
      </c>
      <c r="E31" s="2" t="s">
        <v>80</v>
      </c>
      <c r="H31" s="48"/>
      <c r="J31" s="43"/>
      <c r="L31" s="66"/>
      <c r="M31" s="52"/>
      <c r="P31" s="4"/>
    </row>
    <row r="32" spans="2:16" ht="12" customHeight="1">
      <c r="B32" s="48"/>
      <c r="C32" s="48"/>
      <c r="D32" s="57"/>
      <c r="E32" s="22" t="s">
        <v>29</v>
      </c>
      <c r="F32" s="43">
        <v>3</v>
      </c>
      <c r="G32" s="4" t="s">
        <v>88</v>
      </c>
      <c r="H32" s="48"/>
      <c r="J32" s="43"/>
      <c r="L32" s="66"/>
      <c r="M32" s="52"/>
      <c r="P32" s="4"/>
    </row>
    <row r="33" spans="2:16" ht="12" customHeight="1">
      <c r="B33" s="48"/>
      <c r="C33" s="48"/>
      <c r="D33" s="57"/>
      <c r="E33" s="22" t="s">
        <v>30</v>
      </c>
      <c r="F33" s="43">
        <v>1</v>
      </c>
      <c r="G33" s="3" t="s">
        <v>88</v>
      </c>
      <c r="H33" s="48"/>
      <c r="J33" s="43"/>
      <c r="L33" s="66"/>
      <c r="M33" s="52"/>
      <c r="P33" s="4"/>
    </row>
    <row r="34" spans="2:16" ht="12" customHeight="1">
      <c r="B34" s="48"/>
      <c r="C34" s="48"/>
      <c r="D34" s="48"/>
      <c r="E34" s="82" t="s">
        <v>52</v>
      </c>
      <c r="F34" s="43">
        <v>2</v>
      </c>
      <c r="G34" s="4" t="s">
        <v>88</v>
      </c>
      <c r="H34" s="48"/>
      <c r="J34" s="43"/>
      <c r="L34" s="66"/>
      <c r="M34" s="52"/>
      <c r="P34" s="4"/>
    </row>
    <row r="35" spans="2:16" ht="12" customHeight="1">
      <c r="B35" s="48"/>
      <c r="C35" s="48"/>
      <c r="D35" s="48"/>
      <c r="E35" s="82" t="s">
        <v>53</v>
      </c>
      <c r="F35" s="43">
        <v>1</v>
      </c>
      <c r="G35" s="4" t="s">
        <v>88</v>
      </c>
      <c r="H35" s="48"/>
      <c r="J35" s="43"/>
      <c r="L35" s="66"/>
      <c r="M35" s="52"/>
      <c r="P35" s="4"/>
    </row>
    <row r="36" spans="2:16" ht="12" customHeight="1">
      <c r="B36" s="48"/>
      <c r="C36" s="48"/>
      <c r="D36" s="52"/>
      <c r="E36" s="22" t="s">
        <v>105</v>
      </c>
      <c r="H36" s="48"/>
      <c r="J36" s="43"/>
      <c r="L36" s="66"/>
      <c r="M36" s="52"/>
      <c r="P36" s="4"/>
    </row>
    <row r="37" spans="2:17" ht="12" customHeight="1">
      <c r="B37" s="48"/>
      <c r="C37" s="48"/>
      <c r="D37" s="52"/>
      <c r="E37" s="84" t="s">
        <v>74</v>
      </c>
      <c r="F37" s="83"/>
      <c r="G37" s="84"/>
      <c r="H37" s="48"/>
      <c r="J37" s="43"/>
      <c r="L37" s="66"/>
      <c r="M37" s="52"/>
      <c r="O37" s="45"/>
      <c r="P37" s="32"/>
      <c r="Q37" s="44"/>
    </row>
    <row r="38" spans="2:16" ht="12" customHeight="1">
      <c r="B38" s="48"/>
      <c r="C38" s="48"/>
      <c r="D38" s="52"/>
      <c r="E38" s="4" t="s">
        <v>106</v>
      </c>
      <c r="H38" s="48"/>
      <c r="J38" s="43"/>
      <c r="L38" s="66"/>
      <c r="M38" s="52"/>
      <c r="P38" s="4"/>
    </row>
    <row r="39" spans="2:16" ht="12" customHeight="1">
      <c r="B39" s="48"/>
      <c r="C39" s="48"/>
      <c r="D39" s="52"/>
      <c r="E39" s="22"/>
      <c r="H39" s="48"/>
      <c r="J39" s="43"/>
      <c r="L39" s="66"/>
      <c r="M39" s="52"/>
      <c r="P39" s="4"/>
    </row>
    <row r="40" spans="2:16" ht="12" customHeight="1">
      <c r="B40" s="48"/>
      <c r="C40" s="48"/>
      <c r="D40" s="52"/>
      <c r="E40" s="22"/>
      <c r="H40" s="48"/>
      <c r="J40" s="43"/>
      <c r="L40" s="66"/>
      <c r="M40" s="52"/>
      <c r="P40" s="4"/>
    </row>
    <row r="41" spans="2:16" ht="12" customHeight="1">
      <c r="B41" s="48"/>
      <c r="C41" s="48"/>
      <c r="D41" s="52" t="s">
        <v>89</v>
      </c>
      <c r="E41" s="82" t="s">
        <v>42</v>
      </c>
      <c r="F41" s="43">
        <v>4</v>
      </c>
      <c r="G41" s="4" t="s">
        <v>88</v>
      </c>
      <c r="H41" s="48"/>
      <c r="J41" s="43"/>
      <c r="L41" s="66"/>
      <c r="M41" s="52"/>
      <c r="P41" s="4"/>
    </row>
    <row r="42" spans="2:16" ht="12" customHeight="1">
      <c r="B42" s="48"/>
      <c r="C42" s="48"/>
      <c r="D42" s="52"/>
      <c r="E42" s="22" t="s">
        <v>31</v>
      </c>
      <c r="F42" s="43">
        <v>0.6</v>
      </c>
      <c r="G42" s="4" t="s">
        <v>41</v>
      </c>
      <c r="H42" s="48"/>
      <c r="J42" s="43"/>
      <c r="L42" s="66"/>
      <c r="M42" s="52"/>
      <c r="P42" s="4"/>
    </row>
    <row r="43" spans="2:16" ht="12" customHeight="1">
      <c r="B43" s="48"/>
      <c r="C43" s="48"/>
      <c r="D43" s="52"/>
      <c r="E43" s="26" t="s">
        <v>92</v>
      </c>
      <c r="H43" s="48"/>
      <c r="J43" s="43"/>
      <c r="L43" s="66"/>
      <c r="M43" s="52"/>
      <c r="P43" s="4"/>
    </row>
    <row r="44" spans="2:17" ht="12" customHeight="1">
      <c r="B44" s="48"/>
      <c r="C44" s="48"/>
      <c r="D44" s="52"/>
      <c r="E44" s="103" t="s">
        <v>32</v>
      </c>
      <c r="F44" s="83"/>
      <c r="G44" s="84"/>
      <c r="H44" s="48"/>
      <c r="J44" s="43"/>
      <c r="L44" s="66"/>
      <c r="M44" s="52"/>
      <c r="O44" s="45"/>
      <c r="P44" s="32"/>
      <c r="Q44" s="44"/>
    </row>
    <row r="45" spans="2:16" ht="12" customHeight="1">
      <c r="B45" s="48"/>
      <c r="C45" s="48"/>
      <c r="D45" s="52"/>
      <c r="E45" s="22" t="s">
        <v>107</v>
      </c>
      <c r="G45" s="29"/>
      <c r="H45" s="48"/>
      <c r="J45" s="43"/>
      <c r="L45" s="66"/>
      <c r="M45" s="52"/>
      <c r="P45" s="4"/>
    </row>
    <row r="46" spans="2:16" ht="12" customHeight="1">
      <c r="B46" s="48"/>
      <c r="C46" s="48"/>
      <c r="D46" s="48"/>
      <c r="E46" s="22" t="s">
        <v>108</v>
      </c>
      <c r="H46" s="48"/>
      <c r="J46" s="43"/>
      <c r="L46" s="66"/>
      <c r="M46" s="52"/>
      <c r="P46" s="4"/>
    </row>
    <row r="47" spans="2:16" ht="12" customHeight="1">
      <c r="B47" s="48"/>
      <c r="C47" s="48"/>
      <c r="D47" s="52"/>
      <c r="E47" s="22"/>
      <c r="G47" s="29"/>
      <c r="H47" s="48"/>
      <c r="J47" s="43"/>
      <c r="L47" s="66"/>
      <c r="M47" s="52"/>
      <c r="P47" s="4"/>
    </row>
    <row r="48" spans="2:16" ht="12" customHeight="1">
      <c r="B48" s="48"/>
      <c r="C48" s="48"/>
      <c r="D48" s="52"/>
      <c r="E48" s="22"/>
      <c r="F48" s="46"/>
      <c r="G48" s="47"/>
      <c r="H48" s="48"/>
      <c r="I48" s="48"/>
      <c r="J48" s="47"/>
      <c r="K48" s="47"/>
      <c r="L48" s="47"/>
      <c r="M48" s="52"/>
      <c r="P48" s="4"/>
    </row>
    <row r="49" spans="2:16" ht="12" customHeight="1">
      <c r="B49" s="48"/>
      <c r="C49" s="48"/>
      <c r="D49" s="48"/>
      <c r="E49" s="47"/>
      <c r="F49" s="46"/>
      <c r="G49" s="47"/>
      <c r="H49" s="48"/>
      <c r="I49" s="47"/>
      <c r="J49" s="47"/>
      <c r="K49" s="47"/>
      <c r="L49" s="47"/>
      <c r="M49" s="52"/>
      <c r="P49" s="4"/>
    </row>
    <row r="50" spans="2:16" ht="12" customHeight="1">
      <c r="B50" s="48"/>
      <c r="C50" s="48"/>
      <c r="D50" s="48"/>
      <c r="E50" s="47"/>
      <c r="F50" s="46"/>
      <c r="G50" s="47"/>
      <c r="H50" s="48"/>
      <c r="I50" s="48"/>
      <c r="J50" s="47"/>
      <c r="K50" s="47"/>
      <c r="L50" s="47"/>
      <c r="M50" s="52"/>
      <c r="P50" s="4"/>
    </row>
    <row r="51" spans="2:17" ht="12" customHeight="1">
      <c r="B51" s="48"/>
      <c r="C51" s="47"/>
      <c r="D51" s="48"/>
      <c r="E51" s="47"/>
      <c r="F51" s="46"/>
      <c r="G51" s="47"/>
      <c r="H51" s="48" t="s">
        <v>44</v>
      </c>
      <c r="I51" s="48"/>
      <c r="J51" s="47"/>
      <c r="K51" s="47"/>
      <c r="L51" s="47"/>
      <c r="M51" s="52"/>
      <c r="O51" s="45"/>
      <c r="P51" s="45"/>
      <c r="Q51" s="44"/>
    </row>
    <row r="52" spans="2:13" ht="12" customHeight="1">
      <c r="B52" s="48"/>
      <c r="C52" s="48"/>
      <c r="D52" s="48"/>
      <c r="E52" s="47"/>
      <c r="F52" s="46"/>
      <c r="G52" s="47"/>
      <c r="H52" s="47" t="s">
        <v>45</v>
      </c>
      <c r="I52" s="48"/>
      <c r="J52" s="47"/>
      <c r="K52" s="47"/>
      <c r="L52" s="47"/>
      <c r="M52" s="52"/>
    </row>
    <row r="53" spans="2:13" ht="12" customHeight="1">
      <c r="B53" s="48"/>
      <c r="C53" s="48"/>
      <c r="D53" s="48"/>
      <c r="E53" s="47"/>
      <c r="F53" s="46"/>
      <c r="G53" s="47"/>
      <c r="H53" s="48"/>
      <c r="I53" s="48"/>
      <c r="J53" s="47"/>
      <c r="K53" s="47"/>
      <c r="L53" s="47"/>
      <c r="M53" s="52"/>
    </row>
    <row r="54" spans="2:13" ht="12" customHeight="1">
      <c r="B54" s="48"/>
      <c r="C54" s="48"/>
      <c r="D54" s="48"/>
      <c r="E54" s="47"/>
      <c r="F54" s="46"/>
      <c r="G54" s="47"/>
      <c r="H54" s="48"/>
      <c r="I54" s="48"/>
      <c r="J54" s="47"/>
      <c r="K54" s="47"/>
      <c r="L54" s="47"/>
      <c r="M54" s="52"/>
    </row>
    <row r="55" spans="2:13" ht="12" customHeight="1">
      <c r="B55" s="48"/>
      <c r="C55" s="48"/>
      <c r="D55" s="48"/>
      <c r="E55" s="47"/>
      <c r="F55" s="46"/>
      <c r="G55" s="47"/>
      <c r="H55" s="48"/>
      <c r="I55" s="48"/>
      <c r="J55" s="47"/>
      <c r="K55" s="47"/>
      <c r="L55" s="47"/>
      <c r="M55" s="52"/>
    </row>
    <row r="56" spans="2:13" ht="12" customHeight="1">
      <c r="B56" s="48"/>
      <c r="C56" s="48" t="s">
        <v>87</v>
      </c>
      <c r="D56" s="48"/>
      <c r="E56" s="47"/>
      <c r="F56" s="46"/>
      <c r="G56" s="47"/>
      <c r="H56" s="48"/>
      <c r="I56" s="48"/>
      <c r="J56" s="47"/>
      <c r="K56" s="47"/>
      <c r="L56" s="47"/>
      <c r="M56" s="52"/>
    </row>
    <row r="57" spans="2:13" ht="12" customHeight="1">
      <c r="B57" s="48"/>
      <c r="C57" s="48"/>
      <c r="D57" s="48"/>
      <c r="E57" s="47"/>
      <c r="F57" s="46"/>
      <c r="G57" s="47"/>
      <c r="H57" s="48"/>
      <c r="I57" s="48"/>
      <c r="J57" s="47"/>
      <c r="K57" s="47"/>
      <c r="L57" s="47"/>
      <c r="M57" s="52"/>
    </row>
    <row r="58" spans="2:13" ht="12" customHeight="1">
      <c r="B58" s="48"/>
      <c r="C58" s="48"/>
      <c r="D58" s="48"/>
      <c r="E58" s="47"/>
      <c r="F58" s="46"/>
      <c r="G58" s="47"/>
      <c r="H58" s="48"/>
      <c r="I58" s="48"/>
      <c r="J58" s="47"/>
      <c r="K58" s="47"/>
      <c r="L58" s="47"/>
      <c r="M58" s="52"/>
    </row>
    <row r="59" spans="2:13" ht="12" customHeight="1">
      <c r="B59" s="48"/>
      <c r="C59" s="48"/>
      <c r="D59" s="48"/>
      <c r="E59" s="47"/>
      <c r="F59" s="46"/>
      <c r="G59" s="47"/>
      <c r="H59" s="48"/>
      <c r="I59" s="48"/>
      <c r="J59" s="47"/>
      <c r="K59" s="47"/>
      <c r="L59" s="47"/>
      <c r="M59" s="52"/>
    </row>
    <row r="60" spans="2:13" ht="12" customHeight="1">
      <c r="B60" s="48"/>
      <c r="C60" s="48"/>
      <c r="D60" s="48"/>
      <c r="E60" s="47"/>
      <c r="F60" s="46"/>
      <c r="G60" s="47"/>
      <c r="I60" s="48"/>
      <c r="J60" s="47"/>
      <c r="K60" s="47"/>
      <c r="L60" s="47"/>
      <c r="M60" s="52"/>
    </row>
    <row r="61" spans="2:13" ht="12" customHeight="1">
      <c r="B61" s="48"/>
      <c r="C61" s="48"/>
      <c r="D61" s="48"/>
      <c r="E61" s="47"/>
      <c r="F61" s="46"/>
      <c r="G61" s="47"/>
      <c r="H61" s="48"/>
      <c r="I61" s="48"/>
      <c r="J61" s="47"/>
      <c r="K61" s="47"/>
      <c r="L61" s="47"/>
      <c r="M61" s="52"/>
    </row>
    <row r="62" spans="2:17" ht="12" customHeight="1">
      <c r="B62" s="48"/>
      <c r="C62" s="48"/>
      <c r="D62" s="48"/>
      <c r="E62" s="47"/>
      <c r="F62" s="46"/>
      <c r="G62" s="47"/>
      <c r="H62" s="48"/>
      <c r="I62" s="48"/>
      <c r="J62" s="47"/>
      <c r="K62" s="47"/>
      <c r="L62" s="101"/>
      <c r="M62" s="101"/>
      <c r="N62" s="5"/>
      <c r="O62" s="5"/>
      <c r="P62" s="5"/>
      <c r="Q62" s="5"/>
    </row>
    <row r="63" spans="2:17" ht="12" customHeight="1">
      <c r="B63" s="48"/>
      <c r="C63" s="48"/>
      <c r="D63" s="48"/>
      <c r="E63" s="47"/>
      <c r="F63" s="46"/>
      <c r="G63" s="47"/>
      <c r="H63" s="48"/>
      <c r="I63" s="48"/>
      <c r="J63" s="47"/>
      <c r="K63" s="47"/>
      <c r="L63" s="101"/>
      <c r="M63" s="101"/>
      <c r="N63" s="5"/>
      <c r="O63" s="5"/>
      <c r="P63" s="5"/>
      <c r="Q63" s="5"/>
    </row>
    <row r="64" spans="2:17" ht="12" customHeight="1">
      <c r="B64" s="48"/>
      <c r="C64" s="48"/>
      <c r="D64" s="48"/>
      <c r="E64" s="47"/>
      <c r="F64" s="46"/>
      <c r="G64" s="47"/>
      <c r="H64" s="48"/>
      <c r="I64" s="48"/>
      <c r="J64" s="47"/>
      <c r="K64" s="47"/>
      <c r="L64" s="101"/>
      <c r="M64" s="101"/>
      <c r="N64" s="5"/>
      <c r="O64" s="5"/>
      <c r="P64" s="5"/>
      <c r="Q64" s="5"/>
    </row>
    <row r="65" spans="2:17" ht="12" customHeight="1">
      <c r="B65" s="48"/>
      <c r="C65" s="48"/>
      <c r="D65" s="48"/>
      <c r="E65" s="47"/>
      <c r="F65" s="46"/>
      <c r="G65" s="47"/>
      <c r="H65" s="48"/>
      <c r="I65" s="48"/>
      <c r="J65" s="47"/>
      <c r="K65" s="47"/>
      <c r="L65" s="101"/>
      <c r="M65" s="101"/>
      <c r="N65" s="5"/>
      <c r="O65" s="5"/>
      <c r="P65" s="5"/>
      <c r="Q65" s="5"/>
    </row>
    <row r="66" spans="2:17" ht="12" customHeight="1">
      <c r="B66" s="48"/>
      <c r="C66" s="104" t="s">
        <v>76</v>
      </c>
      <c r="D66" s="48"/>
      <c r="E66" s="47"/>
      <c r="F66" s="46"/>
      <c r="G66" s="47"/>
      <c r="H66" s="48"/>
      <c r="I66" s="48"/>
      <c r="J66" s="47"/>
      <c r="K66" s="47"/>
      <c r="N66" s="5"/>
      <c r="O66" s="5"/>
      <c r="P66" s="5"/>
      <c r="Q66" s="5"/>
    </row>
    <row r="67" spans="2:17" ht="12" customHeight="1">
      <c r="B67" s="48"/>
      <c r="C67" s="104" t="s">
        <v>77</v>
      </c>
      <c r="D67" s="48"/>
      <c r="E67" s="47"/>
      <c r="F67" s="46"/>
      <c r="G67" s="47"/>
      <c r="H67" s="104"/>
      <c r="I67" s="48"/>
      <c r="J67" s="47"/>
      <c r="K67" s="92" t="s">
        <v>66</v>
      </c>
      <c r="Q67" s="5"/>
    </row>
    <row r="68" spans="2:17" ht="12" customHeight="1">
      <c r="B68" s="48"/>
      <c r="C68" s="104" t="s">
        <v>78</v>
      </c>
      <c r="D68" s="48"/>
      <c r="E68" s="47"/>
      <c r="F68" s="46"/>
      <c r="G68" s="47"/>
      <c r="H68" s="104"/>
      <c r="I68" s="48"/>
      <c r="J68" s="47"/>
      <c r="K68" s="92"/>
      <c r="Q68" s="5"/>
    </row>
    <row r="69" spans="3:8" ht="12" customHeight="1">
      <c r="C69" s="104" t="s">
        <v>79</v>
      </c>
      <c r="H69" s="104"/>
    </row>
    <row r="70" ht="12" customHeight="1">
      <c r="H70" s="104"/>
    </row>
  </sheetData>
  <sheetProtection/>
  <mergeCells count="5">
    <mergeCell ref="C9:E12"/>
    <mergeCell ref="P6:P7"/>
    <mergeCell ref="I5:J5"/>
    <mergeCell ref="I7:K7"/>
    <mergeCell ref="H9:H12"/>
  </mergeCells>
  <conditionalFormatting sqref="J20:J47 O10:Q50 F16:F22 F29:F48">
    <cfRule type="cellIs" priority="6" dxfId="9" operator="equal" stopIfTrue="1">
      <formula>0</formula>
    </cfRule>
  </conditionalFormatting>
  <conditionalFormatting sqref="H9">
    <cfRule type="cellIs" priority="7" dxfId="9" operator="equal" stopIfTrue="1">
      <formula>"""外来"""</formula>
    </cfRule>
  </conditionalFormatting>
  <conditionalFormatting sqref="C4">
    <cfRule type="cellIs" priority="8" dxfId="10" operator="notEqual" stopIfTrue="1">
      <formula>" "</formula>
    </cfRule>
  </conditionalFormatting>
  <conditionalFormatting sqref="F23:F24 F26:F28">
    <cfRule type="cellIs" priority="3" dxfId="9" operator="equal" stopIfTrue="1">
      <formula>0</formula>
    </cfRule>
  </conditionalFormatting>
  <conditionalFormatting sqref="F25">
    <cfRule type="cellIs" priority="2" dxfId="9" operator="equal" stopIfTrue="1">
      <formula>0</formula>
    </cfRule>
  </conditionalFormatting>
  <conditionalFormatting sqref="F26">
    <cfRule type="cellIs" priority="1" dxfId="9" operator="equal" stopIfTrue="1">
      <formula>0</formula>
    </cfRule>
  </conditionalFormatting>
  <printOptions/>
  <pageMargins left="0.12" right="0.16" top="0.17" bottom="0.31" header="0.17" footer="0.17"/>
  <pageSetup fitToHeight="1" fitToWidth="1"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EGMAIN-LXユーザ</dc:creator>
  <cp:keywords/>
  <dc:description/>
  <cp:lastModifiedBy>市立大洲病院</cp:lastModifiedBy>
  <cp:lastPrinted>2019-07-10T20:32:51Z</cp:lastPrinted>
  <dcterms:created xsi:type="dcterms:W3CDTF">2009-08-12T06:14:26Z</dcterms:created>
  <dcterms:modified xsi:type="dcterms:W3CDTF">2020-04-15T12:17:21Z</dcterms:modified>
  <cp:category/>
  <cp:version/>
  <cp:contentType/>
  <cp:contentStatus/>
</cp:coreProperties>
</file>