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15" yWindow="105" windowWidth="11715" windowHeight="8445" tabRatio="758" activeTab="0"/>
  </bookViews>
  <sheets>
    <sheet name="レジメン" sheetId="1" r:id="rId1"/>
    <sheet name="患者情報" sheetId="2" r:id="rId2"/>
    <sheet name="注射せん" sheetId="3" r:id="rId3"/>
  </sheets>
  <definedNames>
    <definedName name="_xlnm.Print_Area" localSheetId="0">'レジメン'!$A$1:$AW$48</definedName>
    <definedName name="_xlnm.Print_Area" localSheetId="2">'注射せん'!$B$1:$M$69</definedName>
  </definedNames>
  <calcPr fullCalcOnLoad="1"/>
</workbook>
</file>

<file path=xl/sharedStrings.xml><?xml version="1.0" encoding="utf-8"?>
<sst xmlns="http://schemas.openxmlformats.org/spreadsheetml/2006/main" count="130" uniqueCount="102">
  <si>
    <t>～ 化学療法 ～</t>
  </si>
  <si>
    <t>様</t>
  </si>
  <si>
    <t>氏名</t>
  </si>
  <si>
    <t>生年月日</t>
  </si>
  <si>
    <t>身長</t>
  </si>
  <si>
    <t>体重</t>
  </si>
  <si>
    <t>体表面積</t>
  </si>
  <si>
    <t>外来／入院</t>
  </si>
  <si>
    <t>入院</t>
  </si>
  <si>
    <t>外来</t>
  </si>
  <si>
    <t>（</t>
  </si>
  <si>
    <t>性別</t>
  </si>
  <si>
    <t xml:space="preserve"> </t>
  </si>
  <si>
    <t>診察区分</t>
  </si>
  <si>
    <t>投与日</t>
  </si>
  <si>
    <t>cm</t>
  </si>
  <si>
    <t>kg</t>
  </si>
  <si>
    <t>BSA</t>
  </si>
  <si>
    <t>●</t>
  </si>
  <si>
    <r>
      <t>ｍ</t>
    </r>
    <r>
      <rPr>
        <vertAlign val="superscript"/>
        <sz val="11"/>
        <rFont val="ＭＳ 明朝"/>
        <family val="1"/>
      </rPr>
      <t>2</t>
    </r>
  </si>
  <si>
    <t>L-OHP</t>
  </si>
  <si>
    <t>＜用法用量＞ １クール　３週間</t>
  </si>
  <si>
    <t>１日２回　朝夕食後</t>
  </si>
  <si>
    <t>ID</t>
  </si>
  <si>
    <t>カナ</t>
  </si>
  <si>
    <t>日付</t>
  </si>
  <si>
    <r>
      <t>年齢</t>
    </r>
    <r>
      <rPr>
        <sz val="8"/>
        <rFont val="ＭＳ 明朝"/>
        <family val="1"/>
      </rPr>
      <t xml:space="preserve"> (自動計算)</t>
    </r>
  </si>
  <si>
    <t>sCr</t>
  </si>
  <si>
    <r>
      <t>eGFR</t>
    </r>
    <r>
      <rPr>
        <sz val="8"/>
        <rFont val="ＭＳ 明朝"/>
        <family val="1"/>
      </rPr>
      <t xml:space="preserve"> (自動計算)</t>
    </r>
  </si>
  <si>
    <t>男</t>
  </si>
  <si>
    <t>女</t>
  </si>
  <si>
    <t>（107ml　　30分）</t>
  </si>
  <si>
    <t>生食 100ml</t>
  </si>
  <si>
    <t>生食 50ml</t>
  </si>
  <si>
    <t>（15分）</t>
  </si>
  <si>
    <t>１日量</t>
  </si>
  <si>
    <t>１回量</t>
  </si>
  <si>
    <t>当日の指示受け　看護師　　　印</t>
  </si>
  <si>
    <t>　　薬局が無菌調製する</t>
  </si>
  <si>
    <t>　　（調製者）  　　（監査）</t>
  </si>
  <si>
    <t>＜投与量＞</t>
  </si>
  <si>
    <t>変更理由</t>
  </si>
  <si>
    <t>eGFR</t>
  </si>
  <si>
    <t>Scr</t>
  </si>
  <si>
    <t>mg/dl</t>
  </si>
  <si>
    <r>
      <t>ml/分/1.73ｍ</t>
    </r>
    <r>
      <rPr>
        <vertAlign val="superscript"/>
        <sz val="11"/>
        <rFont val="ＭＳ 明朝"/>
        <family val="1"/>
      </rPr>
      <t>2</t>
    </r>
  </si>
  <si>
    <t>ｱﾛｷｼ 0.75mg</t>
  </si>
  <si>
    <t>ﾃﾞｷｻｰﾄ 6.6mg</t>
  </si>
  <si>
    <r>
      <t xml:space="preserve"> 　　　　 BSA ＜ 1.25m</t>
    </r>
    <r>
      <rPr>
        <vertAlign val="superscript"/>
        <sz val="10"/>
        <rFont val="ＭＳ 明朝"/>
        <family val="1"/>
      </rPr>
      <t>2</t>
    </r>
  </si>
  <si>
    <t>80 mg</t>
  </si>
  <si>
    <t>40 mg</t>
  </si>
  <si>
    <r>
      <t xml:space="preserve"> 1.25m</t>
    </r>
    <r>
      <rPr>
        <vertAlign val="superscript"/>
        <sz val="10"/>
        <rFont val="ＭＳ 明朝"/>
        <family val="1"/>
      </rPr>
      <t xml:space="preserve">2 </t>
    </r>
    <r>
      <rPr>
        <sz val="10"/>
        <rFont val="ＭＳ 明朝"/>
        <family val="1"/>
      </rPr>
      <t>≦ BSA ＜ 1.5m</t>
    </r>
    <r>
      <rPr>
        <vertAlign val="superscript"/>
        <sz val="10"/>
        <rFont val="ＭＳ 明朝"/>
        <family val="1"/>
      </rPr>
      <t>2</t>
    </r>
  </si>
  <si>
    <t>100 mg</t>
  </si>
  <si>
    <t>50 mg</t>
  </si>
  <si>
    <r>
      <t xml:space="preserve">  1.5m</t>
    </r>
    <r>
      <rPr>
        <vertAlign val="superscript"/>
        <sz val="10"/>
        <rFont val="ＭＳ 明朝"/>
        <family val="1"/>
      </rPr>
      <t xml:space="preserve">2 </t>
    </r>
    <r>
      <rPr>
        <sz val="10"/>
        <rFont val="ＭＳ 明朝"/>
        <family val="1"/>
      </rPr>
      <t>≦ BSA</t>
    </r>
  </si>
  <si>
    <t>120 mg</t>
  </si>
  <si>
    <t>60 mg</t>
  </si>
  <si>
    <t>体重
BSA</t>
  </si>
  <si>
    <t>ｵｷｻﾘﾌﾟﾗﾁﾝ 100mg</t>
  </si>
  <si>
    <t>【化学療法・治療計画書】</t>
  </si>
  <si>
    <t>市立大洲病院</t>
  </si>
  <si>
    <r>
      <t>L-OHP・・・</t>
    </r>
    <r>
      <rPr>
        <sz val="10"/>
        <color indexed="10"/>
        <rFont val="ＭＳ Ｐ明朝"/>
        <family val="1"/>
      </rPr>
      <t>ｵｷｻﾘﾌﾟﾗﾁﾝ</t>
    </r>
  </si>
  <si>
    <t>主治医</t>
  </si>
  <si>
    <t>S-1</t>
  </si>
  <si>
    <t>※ S-1 (20) (25) OD錠</t>
  </si>
  <si>
    <t>※　day2,3 デカドロン錠４mg　2T　2×MT　服用</t>
  </si>
  <si>
    <r>
      <t>S-1・・・・・・</t>
    </r>
    <r>
      <rPr>
        <sz val="10"/>
        <color indexed="10"/>
        <rFont val="ＭＳ Ｐ明朝"/>
        <family val="1"/>
      </rPr>
      <t>ｴｽﾜﾝﾀｲﾎｳ</t>
    </r>
  </si>
  <si>
    <t>ﾃﾙﾓ糖注 5％ 500ml</t>
  </si>
  <si>
    <t xml:space="preserve">③ </t>
  </si>
  <si>
    <t xml:space="preserve">④ </t>
  </si>
  <si>
    <t>ﾃﾞｷｻｰﾄ　1.65mg</t>
  </si>
  <si>
    <t>A</t>
  </si>
  <si>
    <t xml:space="preserve">② </t>
  </si>
  <si>
    <t>生食 250ml</t>
  </si>
  <si>
    <t>瓶</t>
  </si>
  <si>
    <t>HER</t>
  </si>
  <si>
    <t>mg／kg</t>
  </si>
  <si>
    <r>
      <t>mg／m</t>
    </r>
    <r>
      <rPr>
        <vertAlign val="superscript"/>
        <sz val="10"/>
        <rFont val="ＭＳ Ｐ明朝"/>
        <family val="1"/>
      </rPr>
      <t>2</t>
    </r>
  </si>
  <si>
    <t>）</t>
  </si>
  <si>
    <t>「SOX + HER」（ｿｯｸｽ+ﾊｰｾﾌﾟﾁﾝ）</t>
  </si>
  <si>
    <t>＜適応＞　胃がん術後</t>
  </si>
  <si>
    <t>HER（ﾊｰｾﾌﾟﾁﾝ）</t>
  </si>
  <si>
    <t>ﾊｰｾﾌﾟﾁﾝ注射用60mg/3ml</t>
  </si>
  <si>
    <t>ﾊｰｾﾌﾟﾁﾝ注射用150mg/7.2ml</t>
  </si>
  <si>
    <t>L-OHP（ｵｷｻﾘﾌﾟﾗﾁﾝ）</t>
  </si>
  <si>
    <t>ｵｷｻﾘﾌﾟﾗﾁﾝ点滴静注液50mg/10mL</t>
  </si>
  <si>
    <t>ｵｷｻﾘﾌﾟﾗﾁﾝ点滴静注液100mg/20mL</t>
  </si>
  <si>
    <t>レジメン・・・「SOX +　HER」　（ｿｯｸｽ+ﾊｰｾﾌﾟﾁﾝ）</t>
  </si>
  <si>
    <r>
      <t>HER・・・・・・</t>
    </r>
    <r>
      <rPr>
        <sz val="10"/>
        <color indexed="10"/>
        <rFont val="ＭＳ Ｐ明朝"/>
        <family val="1"/>
      </rPr>
      <t>ﾊｰｾﾌﾟﾁﾝ</t>
    </r>
  </si>
  <si>
    <t>ﾊｰｾﾌﾟﾁﾝ注射 150mg</t>
  </si>
  <si>
    <t xml:space="preserve">① </t>
  </si>
  <si>
    <t>100000-0</t>
  </si>
  <si>
    <t>オオズ　タロウ</t>
  </si>
  <si>
    <t>大洲　太郎</t>
  </si>
  <si>
    <t>内科　Dr.</t>
  </si>
  <si>
    <t>V</t>
  </si>
  <si>
    <t>ﾊｰｾﾌﾟﾁﾝ注射 60mg</t>
  </si>
  <si>
    <t>（267.4ml　　90分）</t>
  </si>
  <si>
    <t>＜ﾊｰｾﾌﾟﾁﾝ　360mg　添付溶解液 17.4ml＞</t>
  </si>
  <si>
    <t>ｵｷｻﾘﾌﾟﾗﾁﾝ 50mg</t>
  </si>
  <si>
    <t>＜ｵｷｻﾘﾌﾟﾗﾁﾝ　220mg　　44ml　採取＞</t>
  </si>
  <si>
    <t>（　544.5ml　　120分）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</si>
</sst>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m/d;@"/>
    <numFmt numFmtId="178" formatCode="m&quot;      d&quot;"/>
    <numFmt numFmtId="179" formatCode="m&quot; &quot;d&quot; &quot;"/>
    <numFmt numFmtId="180" formatCode="\ \ m&quot; &quot;\ \ \ d&quot; &quot;"/>
    <numFmt numFmtId="181" formatCode="\ \ \ \ m&quot; &quot;\ \ \ \ \ d&quot; &quot;"/>
    <numFmt numFmtId="182" formatCode="\ \ \ \ m&quot; &quot;\ \ \ \ \ \ \ \ \ d&quot; &quot;"/>
    <numFmt numFmtId="183" formatCode="\ \ \ m&quot; &quot;\ \ \ \ \ \ \ \ \ \ d&quot; &quot;"/>
    <numFmt numFmtId="184" formatCode="\ \ \ m&quot; &quot;\ \ \ \ \ d&quot; &quot;"/>
    <numFmt numFmtId="185" formatCode="\ m&quot; &quot;\ \ \ \ \ d&quot; &quot;"/>
    <numFmt numFmtId="186" formatCode="\ m&quot; &quot;\ \ \ \ \ \ d&quot; &quot;"/>
    <numFmt numFmtId="187" formatCode="\ m&quot; &quot;\ \ \ \ \ \ \ d&quot; &quot;"/>
    <numFmt numFmtId="188" formatCode="\ m&quot; &quot;\ \ \ \ \ \ \ \ d&quot; &quot;"/>
    <numFmt numFmtId="189" formatCode="\ \ m&quot; &quot;\ \ \ \ \ \ \ d&quot; &quot;"/>
    <numFmt numFmtId="190" formatCode="m&quot; &quot;\ \ \ \ \ \ \ d&quot; &quot;"/>
    <numFmt numFmtId="191" formatCode="m&quot; &quot;\ \ \ \ \ \ d&quot; &quot;"/>
    <numFmt numFmtId="192" formatCode="m&quot; &quot;\ \ \ \ \ \ \ \ d&quot; &quot;"/>
    <numFmt numFmtId="193" formatCode="m&quot; &quot;\ \ \ \ \ \ \ \ \ \ d&quot; &quot;"/>
    <numFmt numFmtId="194" formatCode="\ \ \ \ \ \ \ \ m&quot; &quot;\ \ \ \ \ \ \ \ \ d&quot; &quot;"/>
    <numFmt numFmtId="195" formatCode="\ \ \ \ \ \ \ \ \ \ \ \ \ m&quot; &quot;\ \ \ \ \ \ \ \ \ d&quot; &quot;"/>
    <numFmt numFmtId="196" formatCode="\ \ \ \ \ \ \ \ \ \ \ \ \ \ \ \ \ \ m&quot; &quot;\ \ \ \ \ \ \ \ \ d&quot; &quot;"/>
    <numFmt numFmtId="197" formatCode="\ \ \ \ \ \ \ \ \ \ \ \ \ \ \ \ \ \ \ \ \ \ \ m&quot; &quot;\ \ \ \ \ \ \ \ \ d&quot; &quot;"/>
    <numFmt numFmtId="198" formatCode="\ \ \ \ \ \ \ \ \ \ \ \ \ \ \ \ \ \ \ \ \ \ \ \ \ m&quot; &quot;\ \ \ \ \ \ \ \ \ d&quot; &quot;"/>
    <numFmt numFmtId="199" formatCode="\ \ \ \ \ \ \ \ \ \ \ \ \ \ \ \ \ \ \ \ \ \ \ \ \ \ m&quot; &quot;\ \ \ \ \ \ \ \ \ d&quot; &quot;"/>
    <numFmt numFmtId="200" formatCode="\ \ \ \ \ \ \ \ \ \ \ \ \ \ \ \ \ \ \ \ \ \ \ \ \ \ m&quot; &quot;\ \ \ \ \ \ \ \ \ \ d&quot; &quot;"/>
    <numFmt numFmtId="201" formatCode="\ \ \ \ \ \ \ \ \ \ m&quot; &quot;\ \ \ \ \ \ \ \ \ \ d&quot; &quot;"/>
    <numFmt numFmtId="202" formatCode="\ \ \ \ \ \ \ \ \ \ m&quot; &quot;\ \ \ \ \ \ \ \ d&quot; &quot;"/>
    <numFmt numFmtId="203" formatCode="\ \ \ \ \ \ \ \ \ \ m&quot; &quot;\ \ \ \ \ \ d&quot; &quot;"/>
    <numFmt numFmtId="204" formatCode="\ \ \ \ \ \ \ \ \ \ m&quot; &quot;\ \ \ \ \ d&quot; &quot;"/>
    <numFmt numFmtId="205" formatCode="m&quot; &quot;\ \ \ \ \ d&quot; &quot;"/>
    <numFmt numFmtId="206" formatCode="mmm\-yyyy"/>
    <numFmt numFmtId="207" formatCode="m/d"/>
    <numFmt numFmtId="208" formatCode="0_ "/>
    <numFmt numFmtId="209" formatCode="0.00_ "/>
  </numFmts>
  <fonts count="6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color indexed="10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0"/>
      <color indexed="9"/>
      <name val="ＭＳ Ｐ明朝"/>
      <family val="1"/>
    </font>
    <font>
      <sz val="6"/>
      <name val="ＭＳ 明朝"/>
      <family val="1"/>
    </font>
    <font>
      <vertAlign val="superscript"/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vertAlign val="superscript"/>
      <sz val="11"/>
      <name val="ＭＳ 明朝"/>
      <family val="1"/>
    </font>
    <font>
      <sz val="16"/>
      <name val="HGP創英角ｺﾞｼｯｸUB"/>
      <family val="3"/>
    </font>
    <font>
      <sz val="20"/>
      <name val="ＭＳ 明朝"/>
      <family val="1"/>
    </font>
    <font>
      <sz val="10"/>
      <color indexed="15"/>
      <name val="ＭＳ Ｐ明朝"/>
      <family val="1"/>
    </font>
    <font>
      <sz val="8"/>
      <name val="ＭＳ 明朝"/>
      <family val="1"/>
    </font>
    <font>
      <b/>
      <sz val="11"/>
      <name val="ＭＳ 明朝"/>
      <family val="1"/>
    </font>
    <font>
      <vertAlign val="superscript"/>
      <sz val="10"/>
      <name val="ＭＳ 明朝"/>
      <family val="1"/>
    </font>
    <font>
      <b/>
      <sz val="28"/>
      <name val="ＭＳ 明朝"/>
      <family val="1"/>
    </font>
    <font>
      <sz val="14"/>
      <color indexed="9"/>
      <name val="ＭＳ 明朝"/>
      <family val="1"/>
    </font>
    <font>
      <sz val="9"/>
      <color indexed="10"/>
      <name val="ＭＳ Ｐ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10.5"/>
      <color indexed="8"/>
      <name val="ＭＳ 明朝"/>
      <family val="1"/>
    </font>
    <font>
      <vertAlign val="superscript"/>
      <sz val="10.5"/>
      <color indexed="8"/>
      <name val="ＭＳ 明朝"/>
      <family val="1"/>
    </font>
    <font>
      <sz val="10.5"/>
      <color indexed="8"/>
      <name val="Times New Roman"/>
      <family val="1"/>
    </font>
    <font>
      <sz val="9"/>
      <color indexed="8"/>
      <name val="ＭＳ Ｐ明朝"/>
      <family val="1"/>
    </font>
    <font>
      <sz val="16"/>
      <color indexed="8"/>
      <name val="HGS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>
        <color indexed="43"/>
      </left>
      <right style="thick">
        <color indexed="43"/>
      </right>
      <top style="thick">
        <color indexed="43"/>
      </top>
      <bottom style="thick">
        <color indexed="4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>
        <color indexed="43"/>
      </left>
      <right style="thick">
        <color indexed="43"/>
      </right>
      <top style="thick">
        <color indexed="43"/>
      </top>
      <bottom>
        <color indexed="63"/>
      </bottom>
    </border>
    <border>
      <left style="thick">
        <color indexed="43"/>
      </left>
      <right style="thick">
        <color indexed="43"/>
      </right>
      <top>
        <color indexed="63"/>
      </top>
      <bottom style="thick">
        <color indexed="4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142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57" fontId="9" fillId="0" borderId="0" xfId="0" applyNumberFormat="1" applyFont="1" applyAlignment="1">
      <alignment horizontal="left" vertical="center"/>
    </xf>
    <xf numFmtId="0" fontId="11" fillId="33" borderId="0" xfId="0" applyFont="1" applyFill="1" applyAlignment="1">
      <alignment vertical="center"/>
    </xf>
    <xf numFmtId="0" fontId="9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 quotePrefix="1">
      <alignment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9" fillId="33" borderId="0" xfId="0" applyNumberFormat="1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horizontal="left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right" vertical="center"/>
    </xf>
    <xf numFmtId="0" fontId="2" fillId="34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right" vertical="center"/>
    </xf>
    <xf numFmtId="177" fontId="4" fillId="33" borderId="0" xfId="0" applyNumberFormat="1" applyFont="1" applyFill="1" applyBorder="1" applyAlignment="1">
      <alignment horizontal="center" vertical="center"/>
    </xf>
    <xf numFmtId="177" fontId="11" fillId="33" borderId="0" xfId="0" applyNumberFormat="1" applyFont="1" applyFill="1" applyBorder="1" applyAlignment="1">
      <alignment horizontal="center" vertical="center"/>
    </xf>
    <xf numFmtId="193" fontId="2" fillId="33" borderId="0" xfId="0" applyNumberFormat="1" applyFont="1" applyFill="1" applyBorder="1" applyAlignment="1">
      <alignment horizontal="left" vertical="center" indent="6"/>
    </xf>
    <xf numFmtId="0" fontId="0" fillId="33" borderId="0" xfId="0" applyFill="1" applyBorder="1" applyAlignment="1">
      <alignment vertical="center"/>
    </xf>
    <xf numFmtId="0" fontId="9" fillId="33" borderId="0" xfId="0" applyFont="1" applyFill="1" applyBorder="1" applyAlignment="1">
      <alignment horizontal="left" vertical="center" indent="3"/>
    </xf>
    <xf numFmtId="0" fontId="9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 indent="3"/>
    </xf>
    <xf numFmtId="0" fontId="10" fillId="33" borderId="0" xfId="0" applyFont="1" applyFill="1" applyBorder="1" applyAlignment="1">
      <alignment horizontal="left" vertical="center"/>
    </xf>
    <xf numFmtId="57" fontId="9" fillId="33" borderId="0" xfId="0" applyNumberFormat="1" applyFont="1" applyFill="1" applyBorder="1" applyAlignment="1">
      <alignment horizontal="left" vertical="center"/>
    </xf>
    <xf numFmtId="0" fontId="9" fillId="33" borderId="0" xfId="0" applyNumberFormat="1" applyFont="1" applyFill="1" applyBorder="1" applyAlignment="1" quotePrefix="1">
      <alignment horizontal="right" vertical="center"/>
    </xf>
    <xf numFmtId="0" fontId="5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center" vertical="center"/>
    </xf>
    <xf numFmtId="0" fontId="18" fillId="33" borderId="16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56" fontId="2" fillId="0" borderId="0" xfId="0" applyNumberFormat="1" applyFont="1" applyFill="1" applyBorder="1" applyAlignment="1">
      <alignment horizontal="left" vertical="center"/>
    </xf>
    <xf numFmtId="0" fontId="19" fillId="0" borderId="0" xfId="0" applyFont="1" applyAlignment="1">
      <alignment vertical="center"/>
    </xf>
    <xf numFmtId="0" fontId="13" fillId="0" borderId="14" xfId="0" applyFont="1" applyBorder="1" applyAlignment="1" quotePrefix="1">
      <alignment horizontal="center" vertical="center"/>
    </xf>
    <xf numFmtId="0" fontId="13" fillId="0" borderId="10" xfId="0" applyFont="1" applyBorder="1" applyAlignment="1" quotePrefix="1">
      <alignment horizontal="center" vertical="center"/>
    </xf>
    <xf numFmtId="0" fontId="13" fillId="0" borderId="11" xfId="0" applyFont="1" applyBorder="1" applyAlignment="1" quotePrefix="1">
      <alignment horizontal="center" vertical="center"/>
    </xf>
    <xf numFmtId="0" fontId="11" fillId="0" borderId="0" xfId="0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07" fontId="11" fillId="0" borderId="0" xfId="0" applyNumberFormat="1" applyFont="1" applyAlignment="1">
      <alignment vertical="center"/>
    </xf>
    <xf numFmtId="57" fontId="1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center" vertical="center"/>
    </xf>
    <xf numFmtId="0" fontId="2" fillId="33" borderId="0" xfId="0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11" fillId="0" borderId="18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4" fillId="0" borderId="0" xfId="0" applyFont="1" applyAlignment="1">
      <alignment vertical="center"/>
    </xf>
    <xf numFmtId="0" fontId="2" fillId="33" borderId="0" xfId="0" applyFont="1" applyFill="1" applyBorder="1" applyAlignment="1" applyProtection="1">
      <alignment vertical="center"/>
      <protection locked="0"/>
    </xf>
    <xf numFmtId="0" fontId="6" fillId="33" borderId="0" xfId="0" applyFont="1" applyFill="1" applyBorder="1" applyAlignment="1" applyProtection="1">
      <alignment vertical="center"/>
      <protection locked="0"/>
    </xf>
    <xf numFmtId="176" fontId="25" fillId="33" borderId="0" xfId="0" applyNumberFormat="1" applyFont="1" applyFill="1" applyBorder="1" applyAlignment="1">
      <alignment horizontal="left" vertical="center" indent="4"/>
    </xf>
    <xf numFmtId="176" fontId="25" fillId="33" borderId="0" xfId="0" applyNumberFormat="1" applyFont="1" applyFill="1" applyBorder="1" applyAlignment="1">
      <alignment horizontal="left" vertical="center"/>
    </xf>
    <xf numFmtId="176" fontId="7" fillId="33" borderId="0" xfId="0" applyNumberFormat="1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66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11" fillId="0" borderId="22" xfId="0" applyFont="1" applyBorder="1" applyAlignment="1">
      <alignment vertical="center"/>
    </xf>
    <xf numFmtId="0" fontId="13" fillId="0" borderId="2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9" fontId="9" fillId="0" borderId="17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57" fontId="2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185" fontId="8" fillId="33" borderId="0" xfId="0" applyNumberFormat="1" applyFont="1" applyFill="1" applyBorder="1" applyAlignment="1">
      <alignment horizontal="left" vertical="center"/>
    </xf>
    <xf numFmtId="57" fontId="18" fillId="35" borderId="25" xfId="0" applyNumberFormat="1" applyFont="1" applyFill="1" applyBorder="1" applyAlignment="1">
      <alignment horizontal="center" vertical="center"/>
    </xf>
    <xf numFmtId="57" fontId="18" fillId="35" borderId="26" xfId="0" applyNumberFormat="1" applyFont="1" applyFill="1" applyBorder="1" applyAlignment="1">
      <alignment horizontal="center" vertical="center"/>
    </xf>
    <xf numFmtId="57" fontId="9" fillId="33" borderId="0" xfId="0" applyNumberFormat="1" applyFont="1" applyFill="1" applyBorder="1" applyAlignment="1">
      <alignment horizontal="left" vertical="center" indent="3"/>
    </xf>
    <xf numFmtId="176" fontId="10" fillId="33" borderId="0" xfId="0" applyNumberFormat="1" applyFont="1" applyFill="1" applyBorder="1" applyAlignment="1">
      <alignment horizontal="left" vertical="center" indent="3"/>
    </xf>
    <xf numFmtId="0" fontId="5" fillId="33" borderId="0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2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rgb="FFFFFFFF"/>
      </font>
      <border/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11</xdr:row>
      <xdr:rowOff>0</xdr:rowOff>
    </xdr:from>
    <xdr:to>
      <xdr:col>1</xdr:col>
      <xdr:colOff>981075</xdr:colOff>
      <xdr:row>12</xdr:row>
      <xdr:rowOff>9525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1543050" y="2828925"/>
          <a:ext cx="4667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ｍ</a:t>
          </a:r>
          <a:r>
            <a:rPr lang="en-US" cap="none" sz="105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485775</xdr:colOff>
      <xdr:row>10</xdr:row>
      <xdr:rowOff>0</xdr:rowOff>
    </xdr:from>
    <xdr:to>
      <xdr:col>1</xdr:col>
      <xdr:colOff>1009650</xdr:colOff>
      <xdr:row>11</xdr:row>
      <xdr:rowOff>0</xdr:rowOff>
    </xdr:to>
    <xdr:sp>
      <xdr:nvSpPr>
        <xdr:cNvPr id="2" name="Text Box 20"/>
        <xdr:cNvSpPr txBox="1">
          <a:spLocks noChangeArrowheads="1"/>
        </xdr:cNvSpPr>
      </xdr:nvSpPr>
      <xdr:spPr>
        <a:xfrm>
          <a:off x="1514475" y="2571750"/>
          <a:ext cx="5238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ｋｇ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466725</xdr:colOff>
      <xdr:row>9</xdr:row>
      <xdr:rowOff>9525</xdr:rowOff>
    </xdr:from>
    <xdr:to>
      <xdr:col>1</xdr:col>
      <xdr:colOff>990600</xdr:colOff>
      <xdr:row>10</xdr:row>
      <xdr:rowOff>0</xdr:rowOff>
    </xdr:to>
    <xdr:sp>
      <xdr:nvSpPr>
        <xdr:cNvPr id="3" name="Text Box 21"/>
        <xdr:cNvSpPr txBox="1">
          <a:spLocks noChangeArrowheads="1"/>
        </xdr:cNvSpPr>
      </xdr:nvSpPr>
      <xdr:spPr>
        <a:xfrm>
          <a:off x="1495425" y="2324100"/>
          <a:ext cx="5238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ｃｍ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523875</xdr:colOff>
      <xdr:row>13</xdr:row>
      <xdr:rowOff>9525</xdr:rowOff>
    </xdr:from>
    <xdr:to>
      <xdr:col>2</xdr:col>
      <xdr:colOff>352425</xdr:colOff>
      <xdr:row>14</xdr:row>
      <xdr:rowOff>57150</xdr:rowOff>
    </xdr:to>
    <xdr:sp>
      <xdr:nvSpPr>
        <xdr:cNvPr id="4" name="Text Box 22"/>
        <xdr:cNvSpPr txBox="1">
          <a:spLocks noChangeArrowheads="1"/>
        </xdr:cNvSpPr>
      </xdr:nvSpPr>
      <xdr:spPr>
        <a:xfrm>
          <a:off x="1552575" y="3352800"/>
          <a:ext cx="12287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ml/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/1.73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ｍ</a:t>
          </a:r>
          <a:r>
            <a:rPr lang="en-US" cap="none" sz="105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514350</xdr:colOff>
      <xdr:row>12</xdr:row>
      <xdr:rowOff>19050</xdr:rowOff>
    </xdr:from>
    <xdr:to>
      <xdr:col>1</xdr:col>
      <xdr:colOff>1076325</xdr:colOff>
      <xdr:row>13</xdr:row>
      <xdr:rowOff>9525</xdr:rowOff>
    </xdr:to>
    <xdr:sp>
      <xdr:nvSpPr>
        <xdr:cNvPr id="5" name="Text Box 23"/>
        <xdr:cNvSpPr txBox="1">
          <a:spLocks noChangeArrowheads="1"/>
        </xdr:cNvSpPr>
      </xdr:nvSpPr>
      <xdr:spPr>
        <a:xfrm>
          <a:off x="1543050" y="3105150"/>
          <a:ext cx="5619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mg/dl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466725</xdr:colOff>
      <xdr:row>8</xdr:row>
      <xdr:rowOff>9525</xdr:rowOff>
    </xdr:from>
    <xdr:to>
      <xdr:col>1</xdr:col>
      <xdr:colOff>866775</xdr:colOff>
      <xdr:row>9</xdr:row>
      <xdr:rowOff>0</xdr:rowOff>
    </xdr:to>
    <xdr:sp>
      <xdr:nvSpPr>
        <xdr:cNvPr id="6" name="Text Box 24"/>
        <xdr:cNvSpPr txBox="1">
          <a:spLocks noChangeArrowheads="1"/>
        </xdr:cNvSpPr>
      </xdr:nvSpPr>
      <xdr:spPr>
        <a:xfrm>
          <a:off x="1495425" y="2066925"/>
          <a:ext cx="4000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514350</xdr:colOff>
      <xdr:row>11</xdr:row>
      <xdr:rowOff>0</xdr:rowOff>
    </xdr:from>
    <xdr:to>
      <xdr:col>1</xdr:col>
      <xdr:colOff>981075</xdr:colOff>
      <xdr:row>12</xdr:row>
      <xdr:rowOff>9525</xdr:rowOff>
    </xdr:to>
    <xdr:sp>
      <xdr:nvSpPr>
        <xdr:cNvPr id="7" name="Text Box 19"/>
        <xdr:cNvSpPr txBox="1">
          <a:spLocks noChangeArrowheads="1"/>
        </xdr:cNvSpPr>
      </xdr:nvSpPr>
      <xdr:spPr>
        <a:xfrm>
          <a:off x="1543050" y="2828925"/>
          <a:ext cx="4667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ｍ</a:t>
          </a:r>
          <a:r>
            <a:rPr lang="en-US" cap="none" sz="105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485775</xdr:colOff>
      <xdr:row>10</xdr:row>
      <xdr:rowOff>0</xdr:rowOff>
    </xdr:from>
    <xdr:to>
      <xdr:col>1</xdr:col>
      <xdr:colOff>1009650</xdr:colOff>
      <xdr:row>11</xdr:row>
      <xdr:rowOff>0</xdr:rowOff>
    </xdr:to>
    <xdr:sp>
      <xdr:nvSpPr>
        <xdr:cNvPr id="8" name="Text Box 20"/>
        <xdr:cNvSpPr txBox="1">
          <a:spLocks noChangeArrowheads="1"/>
        </xdr:cNvSpPr>
      </xdr:nvSpPr>
      <xdr:spPr>
        <a:xfrm>
          <a:off x="1514475" y="2571750"/>
          <a:ext cx="5238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ｋｇ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466725</xdr:colOff>
      <xdr:row>9</xdr:row>
      <xdr:rowOff>9525</xdr:rowOff>
    </xdr:from>
    <xdr:to>
      <xdr:col>1</xdr:col>
      <xdr:colOff>990600</xdr:colOff>
      <xdr:row>10</xdr:row>
      <xdr:rowOff>0</xdr:rowOff>
    </xdr:to>
    <xdr:sp>
      <xdr:nvSpPr>
        <xdr:cNvPr id="9" name="Text Box 21"/>
        <xdr:cNvSpPr txBox="1">
          <a:spLocks noChangeArrowheads="1"/>
        </xdr:cNvSpPr>
      </xdr:nvSpPr>
      <xdr:spPr>
        <a:xfrm>
          <a:off x="1495425" y="2324100"/>
          <a:ext cx="5238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ｃｍ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523875</xdr:colOff>
      <xdr:row>13</xdr:row>
      <xdr:rowOff>9525</xdr:rowOff>
    </xdr:from>
    <xdr:to>
      <xdr:col>2</xdr:col>
      <xdr:colOff>352425</xdr:colOff>
      <xdr:row>14</xdr:row>
      <xdr:rowOff>57150</xdr:rowOff>
    </xdr:to>
    <xdr:sp>
      <xdr:nvSpPr>
        <xdr:cNvPr id="10" name="Text Box 22"/>
        <xdr:cNvSpPr txBox="1">
          <a:spLocks noChangeArrowheads="1"/>
        </xdr:cNvSpPr>
      </xdr:nvSpPr>
      <xdr:spPr>
        <a:xfrm>
          <a:off x="1552575" y="3352800"/>
          <a:ext cx="12287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ml/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/1.73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ｍ</a:t>
          </a:r>
          <a:r>
            <a:rPr lang="en-US" cap="none" sz="105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514350</xdr:colOff>
      <xdr:row>12</xdr:row>
      <xdr:rowOff>19050</xdr:rowOff>
    </xdr:from>
    <xdr:to>
      <xdr:col>1</xdr:col>
      <xdr:colOff>1076325</xdr:colOff>
      <xdr:row>13</xdr:row>
      <xdr:rowOff>9525</xdr:rowOff>
    </xdr:to>
    <xdr:sp>
      <xdr:nvSpPr>
        <xdr:cNvPr id="11" name="Text Box 23"/>
        <xdr:cNvSpPr txBox="1">
          <a:spLocks noChangeArrowheads="1"/>
        </xdr:cNvSpPr>
      </xdr:nvSpPr>
      <xdr:spPr>
        <a:xfrm>
          <a:off x="1543050" y="3105150"/>
          <a:ext cx="5619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mg/dl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466725</xdr:colOff>
      <xdr:row>8</xdr:row>
      <xdr:rowOff>9525</xdr:rowOff>
    </xdr:from>
    <xdr:to>
      <xdr:col>1</xdr:col>
      <xdr:colOff>866775</xdr:colOff>
      <xdr:row>9</xdr:row>
      <xdr:rowOff>0</xdr:rowOff>
    </xdr:to>
    <xdr:sp>
      <xdr:nvSpPr>
        <xdr:cNvPr id="12" name="Text Box 24"/>
        <xdr:cNvSpPr txBox="1">
          <a:spLocks noChangeArrowheads="1"/>
        </xdr:cNvSpPr>
      </xdr:nvSpPr>
      <xdr:spPr>
        <a:xfrm>
          <a:off x="1495425" y="2066925"/>
          <a:ext cx="4000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514350</xdr:colOff>
      <xdr:row>11</xdr:row>
      <xdr:rowOff>0</xdr:rowOff>
    </xdr:from>
    <xdr:to>
      <xdr:col>1</xdr:col>
      <xdr:colOff>981075</xdr:colOff>
      <xdr:row>12</xdr:row>
      <xdr:rowOff>9525</xdr:rowOff>
    </xdr:to>
    <xdr:sp>
      <xdr:nvSpPr>
        <xdr:cNvPr id="13" name="Text Box 2"/>
        <xdr:cNvSpPr txBox="1">
          <a:spLocks noChangeArrowheads="1"/>
        </xdr:cNvSpPr>
      </xdr:nvSpPr>
      <xdr:spPr>
        <a:xfrm>
          <a:off x="1543050" y="2828925"/>
          <a:ext cx="4667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ｍ</a:t>
          </a:r>
          <a:r>
            <a:rPr lang="en-US" cap="none" sz="105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485775</xdr:colOff>
      <xdr:row>10</xdr:row>
      <xdr:rowOff>0</xdr:rowOff>
    </xdr:from>
    <xdr:to>
      <xdr:col>1</xdr:col>
      <xdr:colOff>1009650</xdr:colOff>
      <xdr:row>11</xdr:row>
      <xdr:rowOff>0</xdr:rowOff>
    </xdr:to>
    <xdr:sp>
      <xdr:nvSpPr>
        <xdr:cNvPr id="14" name="Text Box 5"/>
        <xdr:cNvSpPr txBox="1">
          <a:spLocks noChangeArrowheads="1"/>
        </xdr:cNvSpPr>
      </xdr:nvSpPr>
      <xdr:spPr>
        <a:xfrm>
          <a:off x="1514475" y="2571750"/>
          <a:ext cx="5238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ｋｇ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466725</xdr:colOff>
      <xdr:row>9</xdr:row>
      <xdr:rowOff>9525</xdr:rowOff>
    </xdr:from>
    <xdr:to>
      <xdr:col>1</xdr:col>
      <xdr:colOff>990600</xdr:colOff>
      <xdr:row>10</xdr:row>
      <xdr:rowOff>0</xdr:rowOff>
    </xdr:to>
    <xdr:sp>
      <xdr:nvSpPr>
        <xdr:cNvPr id="15" name="Text Box 6"/>
        <xdr:cNvSpPr txBox="1">
          <a:spLocks noChangeArrowheads="1"/>
        </xdr:cNvSpPr>
      </xdr:nvSpPr>
      <xdr:spPr>
        <a:xfrm>
          <a:off x="1495425" y="2324100"/>
          <a:ext cx="5238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ｃｍ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523875</xdr:colOff>
      <xdr:row>13</xdr:row>
      <xdr:rowOff>9525</xdr:rowOff>
    </xdr:from>
    <xdr:to>
      <xdr:col>2</xdr:col>
      <xdr:colOff>352425</xdr:colOff>
      <xdr:row>14</xdr:row>
      <xdr:rowOff>57150</xdr:rowOff>
    </xdr:to>
    <xdr:sp>
      <xdr:nvSpPr>
        <xdr:cNvPr id="16" name="Text Box 10"/>
        <xdr:cNvSpPr txBox="1">
          <a:spLocks noChangeArrowheads="1"/>
        </xdr:cNvSpPr>
      </xdr:nvSpPr>
      <xdr:spPr>
        <a:xfrm>
          <a:off x="1552575" y="3352800"/>
          <a:ext cx="12287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ml/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/1.73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ｍ</a:t>
          </a:r>
          <a:r>
            <a:rPr lang="en-US" cap="none" sz="105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514350</xdr:colOff>
      <xdr:row>12</xdr:row>
      <xdr:rowOff>19050</xdr:rowOff>
    </xdr:from>
    <xdr:to>
      <xdr:col>1</xdr:col>
      <xdr:colOff>1076325</xdr:colOff>
      <xdr:row>13</xdr:row>
      <xdr:rowOff>9525</xdr:rowOff>
    </xdr:to>
    <xdr:sp>
      <xdr:nvSpPr>
        <xdr:cNvPr id="17" name="Text Box 20"/>
        <xdr:cNvSpPr txBox="1">
          <a:spLocks noChangeArrowheads="1"/>
        </xdr:cNvSpPr>
      </xdr:nvSpPr>
      <xdr:spPr>
        <a:xfrm>
          <a:off x="1543050" y="3105150"/>
          <a:ext cx="5619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mg/dl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466725</xdr:colOff>
      <xdr:row>8</xdr:row>
      <xdr:rowOff>9525</xdr:rowOff>
    </xdr:from>
    <xdr:to>
      <xdr:col>1</xdr:col>
      <xdr:colOff>866775</xdr:colOff>
      <xdr:row>9</xdr:row>
      <xdr:rowOff>0</xdr:rowOff>
    </xdr:to>
    <xdr:sp>
      <xdr:nvSpPr>
        <xdr:cNvPr id="18" name="Text Box 21"/>
        <xdr:cNvSpPr txBox="1">
          <a:spLocks noChangeArrowheads="1"/>
        </xdr:cNvSpPr>
      </xdr:nvSpPr>
      <xdr:spPr>
        <a:xfrm>
          <a:off x="1495425" y="2066925"/>
          <a:ext cx="4000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12</xdr:col>
      <xdr:colOff>361950</xdr:colOff>
      <xdr:row>64</xdr:row>
      <xdr:rowOff>142875</xdr:rowOff>
    </xdr:to>
    <xdr:grpSp>
      <xdr:nvGrpSpPr>
        <xdr:cNvPr id="1" name="Group 558"/>
        <xdr:cNvGrpSpPr>
          <a:grpSpLocks/>
        </xdr:cNvGrpSpPr>
      </xdr:nvGrpSpPr>
      <xdr:grpSpPr>
        <a:xfrm>
          <a:off x="190500" y="0"/>
          <a:ext cx="7620000" cy="10544175"/>
          <a:chOff x="2763" y="0"/>
          <a:chExt cx="800" cy="1107"/>
        </a:xfrm>
        <a:solidFill>
          <a:srgbClr val="FFFFFF"/>
        </a:solidFill>
      </xdr:grpSpPr>
      <xdr:sp>
        <xdr:nvSpPr>
          <xdr:cNvPr id="2" name="Line 559"/>
          <xdr:cNvSpPr>
            <a:spLocks/>
          </xdr:cNvSpPr>
        </xdr:nvSpPr>
        <xdr:spPr>
          <a:xfrm>
            <a:off x="3563" y="228"/>
            <a:ext cx="0" cy="87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560"/>
          <xdr:cNvSpPr>
            <a:spLocks/>
          </xdr:cNvSpPr>
        </xdr:nvSpPr>
        <xdr:spPr>
          <a:xfrm flipH="1">
            <a:off x="2831" y="249"/>
            <a:ext cx="0" cy="85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561"/>
          <xdr:cNvSpPr>
            <a:spLocks/>
          </xdr:cNvSpPr>
        </xdr:nvSpPr>
        <xdr:spPr>
          <a:xfrm>
            <a:off x="2832" y="1107"/>
            <a:ext cx="7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Text Box 562"/>
          <xdr:cNvSpPr txBox="1">
            <a:spLocks noChangeArrowheads="1"/>
          </xdr:cNvSpPr>
        </xdr:nvSpPr>
        <xdr:spPr>
          <a:xfrm>
            <a:off x="2826" y="47"/>
            <a:ext cx="237" cy="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HGS創英角ｺﾞｼｯｸUB"/>
                <a:ea typeface="HGS創英角ｺﾞｼｯｸUB"/>
                <a:cs typeface="HGS創英角ｺﾞｼｯｸUB"/>
              </a:rPr>
              <a:t>化学療法　指示せん</a:t>
            </a:r>
            <a:r>
              <a:rPr lang="en-US" cap="none" sz="1600" b="0" i="0" u="none" baseline="0">
                <a:solidFill>
                  <a:srgbClr val="000000"/>
                </a:solidFill>
                <a:latin typeface="HGS創英角ｺﾞｼｯｸUB"/>
                <a:ea typeface="HGS創英角ｺﾞｼｯｸUB"/>
                <a:cs typeface="HGS創英角ｺﾞｼｯｸUB"/>
              </a:rPr>
              <a:t>
</a:t>
            </a:r>
          </a:p>
        </xdr:txBody>
      </xdr:sp>
      <xdr:sp>
        <xdr:nvSpPr>
          <xdr:cNvPr id="6" name="Text Box 563"/>
          <xdr:cNvSpPr txBox="1">
            <a:spLocks noChangeArrowheads="1"/>
          </xdr:cNvSpPr>
        </xdr:nvSpPr>
        <xdr:spPr>
          <a:xfrm>
            <a:off x="2828" y="99"/>
            <a:ext cx="231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「外来化学療法加算　Ａ」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「無菌製剤処理加算」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7" name="Line 564"/>
          <xdr:cNvSpPr>
            <a:spLocks/>
          </xdr:cNvSpPr>
        </xdr:nvSpPr>
        <xdr:spPr>
          <a:xfrm>
            <a:off x="3333" y="179"/>
            <a:ext cx="22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565"/>
          <xdr:cNvSpPr>
            <a:spLocks/>
          </xdr:cNvSpPr>
        </xdr:nvSpPr>
        <xdr:spPr>
          <a:xfrm>
            <a:off x="3333" y="8"/>
            <a:ext cx="0" cy="17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566"/>
          <xdr:cNvSpPr>
            <a:spLocks/>
          </xdr:cNvSpPr>
        </xdr:nvSpPr>
        <xdr:spPr>
          <a:xfrm>
            <a:off x="276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Line 567"/>
          <xdr:cNvSpPr>
            <a:spLocks/>
          </xdr:cNvSpPr>
        </xdr:nvSpPr>
        <xdr:spPr>
          <a:xfrm>
            <a:off x="2764" y="0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Text Box 568"/>
          <xdr:cNvSpPr txBox="1">
            <a:spLocks noChangeArrowheads="1"/>
          </xdr:cNvSpPr>
        </xdr:nvSpPr>
        <xdr:spPr>
          <a:xfrm>
            <a:off x="3139" y="224"/>
            <a:ext cx="136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指　示　内　容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12" name="Rectangle 569"/>
          <xdr:cNvSpPr>
            <a:spLocks/>
          </xdr:cNvSpPr>
        </xdr:nvSpPr>
        <xdr:spPr>
          <a:xfrm>
            <a:off x="2831" y="227"/>
            <a:ext cx="732" cy="2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 fLocksWithSheet="0"/>
  </xdr:twoCellAnchor>
  <xdr:twoCellAnchor>
    <xdr:from>
      <xdr:col>8</xdr:col>
      <xdr:colOff>895350</xdr:colOff>
      <xdr:row>50</xdr:row>
      <xdr:rowOff>66675</xdr:rowOff>
    </xdr:from>
    <xdr:to>
      <xdr:col>12</xdr:col>
      <xdr:colOff>276225</xdr:colOff>
      <xdr:row>59</xdr:row>
      <xdr:rowOff>133350</xdr:rowOff>
    </xdr:to>
    <xdr:sp>
      <xdr:nvSpPr>
        <xdr:cNvPr id="13" name="Text Box 684"/>
        <xdr:cNvSpPr txBox="1">
          <a:spLocks noChangeArrowheads="1"/>
        </xdr:cNvSpPr>
      </xdr:nvSpPr>
      <xdr:spPr>
        <a:xfrm>
          <a:off x="6372225" y="8334375"/>
          <a:ext cx="13525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身長　：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170.0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cm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体重　：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60.0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kg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BSA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1.69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L-OHP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：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100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HER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：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100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S-1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mg/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R2.4.1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時点</a:t>
          </a:r>
        </a:p>
      </xdr:txBody>
    </xdr:sp>
    <xdr:clientData/>
  </xdr:twoCellAnchor>
  <xdr:twoCellAnchor>
    <xdr:from>
      <xdr:col>12</xdr:col>
      <xdr:colOff>361950</xdr:colOff>
      <xdr:row>6</xdr:row>
      <xdr:rowOff>266700</xdr:rowOff>
    </xdr:from>
    <xdr:to>
      <xdr:col>12</xdr:col>
      <xdr:colOff>361950</xdr:colOff>
      <xdr:row>9</xdr:row>
      <xdr:rowOff>133350</xdr:rowOff>
    </xdr:to>
    <xdr:sp>
      <xdr:nvSpPr>
        <xdr:cNvPr id="14" name="直線コネクタ 156"/>
        <xdr:cNvSpPr>
          <a:spLocks/>
        </xdr:cNvSpPr>
      </xdr:nvSpPr>
      <xdr:spPr>
        <a:xfrm rot="5400000">
          <a:off x="7810500" y="16954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7</xdr:row>
      <xdr:rowOff>0</xdr:rowOff>
    </xdr:from>
    <xdr:to>
      <xdr:col>8</xdr:col>
      <xdr:colOff>142875</xdr:colOff>
      <xdr:row>9</xdr:row>
      <xdr:rowOff>142875</xdr:rowOff>
    </xdr:to>
    <xdr:sp>
      <xdr:nvSpPr>
        <xdr:cNvPr id="15" name="直線コネクタ 156"/>
        <xdr:cNvSpPr>
          <a:spLocks/>
        </xdr:cNvSpPr>
      </xdr:nvSpPr>
      <xdr:spPr>
        <a:xfrm rot="5400000">
          <a:off x="5619750" y="17049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485775</xdr:colOff>
      <xdr:row>57</xdr:row>
      <xdr:rowOff>47625</xdr:rowOff>
    </xdr:from>
    <xdr:to>
      <xdr:col>8</xdr:col>
      <xdr:colOff>600075</xdr:colOff>
      <xdr:row>64</xdr:row>
      <xdr:rowOff>142875</xdr:rowOff>
    </xdr:to>
    <xdr:pic>
      <xdr:nvPicPr>
        <xdr:cNvPr id="16" name="図 2"/>
        <xdr:cNvPicPr preferRelativeResize="1">
          <a:picLocks noChangeAspect="1"/>
        </xdr:cNvPicPr>
      </xdr:nvPicPr>
      <xdr:blipFill>
        <a:blip r:embed="rId1"/>
        <a:srcRect l="51333" t="47369" r="26202" b="40130"/>
        <a:stretch>
          <a:fillRect/>
        </a:stretch>
      </xdr:blipFill>
      <xdr:spPr>
        <a:xfrm>
          <a:off x="847725" y="9382125"/>
          <a:ext cx="5229225" cy="1162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3"/>
  <sheetViews>
    <sheetView tabSelected="1" zoomScalePageLayoutView="0" workbookViewId="0" topLeftCell="A1">
      <selection activeCell="AS70" sqref="AS70"/>
    </sheetView>
  </sheetViews>
  <sheetFormatPr defaultColWidth="9.00390625" defaultRowHeight="13.5" customHeight="1"/>
  <cols>
    <col min="1" max="46" width="1.875" style="5" customWidth="1"/>
    <col min="47" max="57" width="1.875" style="66" customWidth="1"/>
    <col min="58" max="16384" width="9.00390625" style="5" customWidth="1"/>
  </cols>
  <sheetData>
    <row r="1" ht="37.5" customHeight="1">
      <c r="H1" s="94" t="s">
        <v>59</v>
      </c>
    </row>
    <row r="2" ht="37.5" customHeight="1"/>
    <row r="3" spans="1:36" ht="24">
      <c r="A3" s="68" t="s">
        <v>79</v>
      </c>
      <c r="AJ3" s="8" t="str">
        <f>'患者情報'!B1</f>
        <v>100000-0</v>
      </c>
    </row>
    <row r="4" spans="1:45" ht="18" customHeight="1">
      <c r="A4" s="68"/>
      <c r="AJ4" s="114" t="str">
        <f>'患者情報'!B3</f>
        <v>大洲　太郎</v>
      </c>
      <c r="AK4" s="114"/>
      <c r="AL4" s="114"/>
      <c r="AM4" s="114"/>
      <c r="AN4" s="114"/>
      <c r="AO4" s="114"/>
      <c r="AP4" s="114"/>
      <c r="AQ4" s="114"/>
      <c r="AR4" s="8" t="s">
        <v>1</v>
      </c>
      <c r="AS4" s="8"/>
    </row>
    <row r="5" spans="1:45" ht="18" customHeight="1">
      <c r="A5" s="5" t="s">
        <v>80</v>
      </c>
      <c r="AL5" s="8"/>
      <c r="AM5" s="28"/>
      <c r="AN5" s="115">
        <f>'患者情報'!B10</f>
        <v>170</v>
      </c>
      <c r="AO5" s="115"/>
      <c r="AP5" s="115"/>
      <c r="AQ5" s="115"/>
      <c r="AR5" s="8" t="s">
        <v>15</v>
      </c>
      <c r="AS5" s="8"/>
    </row>
    <row r="6" spans="38:45" ht="18" customHeight="1">
      <c r="AL6" s="8"/>
      <c r="AM6" s="28"/>
      <c r="AN6" s="115">
        <f>'患者情報'!B11</f>
        <v>60</v>
      </c>
      <c r="AO6" s="115"/>
      <c r="AP6" s="115"/>
      <c r="AQ6" s="115"/>
      <c r="AR6" s="8" t="s">
        <v>16</v>
      </c>
      <c r="AS6" s="8"/>
    </row>
    <row r="7" spans="38:45" ht="18" customHeight="1">
      <c r="AL7" s="8" t="s">
        <v>17</v>
      </c>
      <c r="AM7" s="8"/>
      <c r="AN7" s="115">
        <f>'患者情報'!B12</f>
        <v>1.69</v>
      </c>
      <c r="AO7" s="115"/>
      <c r="AP7" s="115"/>
      <c r="AQ7" s="115"/>
      <c r="AR7" s="8" t="s">
        <v>19</v>
      </c>
      <c r="AS7" s="8"/>
    </row>
    <row r="8" spans="33:45" ht="18" customHeight="1">
      <c r="AG8" s="8"/>
      <c r="AL8" s="13" t="s">
        <v>43</v>
      </c>
      <c r="AM8" s="8"/>
      <c r="AN8" s="115">
        <f>'患者情報'!B13</f>
        <v>1</v>
      </c>
      <c r="AO8" s="115"/>
      <c r="AP8" s="115"/>
      <c r="AQ8" s="115"/>
      <c r="AR8" s="8" t="s">
        <v>44</v>
      </c>
      <c r="AS8" s="8"/>
    </row>
    <row r="9" spans="33:45" ht="18" customHeight="1">
      <c r="AG9" s="8" t="s">
        <v>42</v>
      </c>
      <c r="AJ9" s="115">
        <f>'患者情報'!B14</f>
        <v>58.4</v>
      </c>
      <c r="AK9" s="115"/>
      <c r="AL9" s="115"/>
      <c r="AM9" s="115"/>
      <c r="AN9" s="8" t="s">
        <v>45</v>
      </c>
      <c r="AO9" s="74"/>
      <c r="AP9" s="74"/>
      <c r="AQ9" s="74"/>
      <c r="AR9" s="8"/>
      <c r="AS9" s="8"/>
    </row>
    <row r="10" spans="38:45" ht="18" customHeight="1">
      <c r="AL10" s="8"/>
      <c r="AM10" s="8"/>
      <c r="AN10" s="28"/>
      <c r="AO10" s="74"/>
      <c r="AP10" s="74"/>
      <c r="AQ10" s="74"/>
      <c r="AR10" s="8"/>
      <c r="AS10" s="8"/>
    </row>
    <row r="11" spans="1:45" ht="18" customHeight="1">
      <c r="A11" s="5" t="s">
        <v>21</v>
      </c>
      <c r="R11" s="75"/>
      <c r="S11" s="75"/>
      <c r="T11" s="75"/>
      <c r="Y11" s="75"/>
      <c r="Z11" s="75"/>
      <c r="AA11" s="75"/>
      <c r="AF11" s="75"/>
      <c r="AG11" s="75"/>
      <c r="AH11" s="75"/>
      <c r="AL11" s="8"/>
      <c r="AM11" s="75"/>
      <c r="AN11" s="75"/>
      <c r="AO11" s="75"/>
      <c r="AP11" s="74"/>
      <c r="AQ11" s="74"/>
      <c r="AR11" s="8"/>
      <c r="AS11" s="8"/>
    </row>
    <row r="12" spans="2:38" s="6" customFormat="1" ht="18" customHeight="1">
      <c r="B12" s="14"/>
      <c r="C12" s="14"/>
      <c r="D12" s="14"/>
      <c r="E12" s="14"/>
      <c r="R12" s="69">
        <v>1</v>
      </c>
      <c r="S12" s="70">
        <v>2</v>
      </c>
      <c r="T12" s="70">
        <v>3</v>
      </c>
      <c r="U12" s="70">
        <v>4</v>
      </c>
      <c r="V12" s="70">
        <v>5</v>
      </c>
      <c r="W12" s="70">
        <v>6</v>
      </c>
      <c r="X12" s="71">
        <v>7</v>
      </c>
      <c r="Y12" s="69">
        <v>8</v>
      </c>
      <c r="Z12" s="70">
        <v>9</v>
      </c>
      <c r="AA12" s="70">
        <v>10</v>
      </c>
      <c r="AB12" s="70">
        <v>11</v>
      </c>
      <c r="AC12" s="70">
        <v>12</v>
      </c>
      <c r="AD12" s="70">
        <v>13</v>
      </c>
      <c r="AE12" s="71">
        <v>14</v>
      </c>
      <c r="AF12" s="69">
        <v>15</v>
      </c>
      <c r="AG12" s="70">
        <v>16</v>
      </c>
      <c r="AH12" s="70">
        <v>17</v>
      </c>
      <c r="AI12" s="70">
        <v>18</v>
      </c>
      <c r="AJ12" s="70">
        <v>19</v>
      </c>
      <c r="AK12" s="70">
        <v>20</v>
      </c>
      <c r="AL12" s="71">
        <v>21</v>
      </c>
    </row>
    <row r="13" spans="2:38" s="6" customFormat="1" ht="18" customHeight="1">
      <c r="B13" s="20" t="s">
        <v>12</v>
      </c>
      <c r="C13" s="16" t="s">
        <v>20</v>
      </c>
      <c r="D13" s="16"/>
      <c r="E13" s="16"/>
      <c r="F13" s="16"/>
      <c r="G13" s="16"/>
      <c r="H13" s="16"/>
      <c r="I13" s="23" t="s">
        <v>10</v>
      </c>
      <c r="J13" s="116">
        <v>130</v>
      </c>
      <c r="K13" s="116"/>
      <c r="L13" s="116"/>
      <c r="M13" s="25" t="s">
        <v>77</v>
      </c>
      <c r="N13" s="16"/>
      <c r="O13" s="16"/>
      <c r="P13" s="16" t="s">
        <v>78</v>
      </c>
      <c r="Q13" s="17"/>
      <c r="R13" s="33" t="s">
        <v>18</v>
      </c>
      <c r="S13" s="101"/>
      <c r="T13" s="101"/>
      <c r="U13" s="101"/>
      <c r="V13" s="101"/>
      <c r="W13" s="101"/>
      <c r="X13" s="102"/>
      <c r="Y13" s="33"/>
      <c r="Z13" s="101"/>
      <c r="AA13" s="101"/>
      <c r="AB13" s="101"/>
      <c r="AC13" s="101"/>
      <c r="AD13" s="101"/>
      <c r="AE13" s="102"/>
      <c r="AF13" s="33"/>
      <c r="AG13" s="101"/>
      <c r="AH13" s="101"/>
      <c r="AI13" s="101"/>
      <c r="AJ13" s="101"/>
      <c r="AK13" s="101"/>
      <c r="AL13" s="102"/>
    </row>
    <row r="14" spans="2:38" s="6" customFormat="1" ht="18" customHeight="1">
      <c r="B14" s="107"/>
      <c r="C14" s="14" t="s">
        <v>75</v>
      </c>
      <c r="D14" s="14"/>
      <c r="E14" s="14"/>
      <c r="F14" s="14"/>
      <c r="G14" s="14"/>
      <c r="H14" s="14"/>
      <c r="I14" s="108" t="s">
        <v>10</v>
      </c>
      <c r="J14" s="117">
        <v>6</v>
      </c>
      <c r="K14" s="117"/>
      <c r="L14" s="117"/>
      <c r="M14" s="22" t="s">
        <v>76</v>
      </c>
      <c r="N14" s="14"/>
      <c r="O14" s="14"/>
      <c r="P14" s="14" t="s">
        <v>78</v>
      </c>
      <c r="Q14" s="109"/>
      <c r="R14" s="110" t="s">
        <v>18</v>
      </c>
      <c r="S14" s="111"/>
      <c r="T14" s="111"/>
      <c r="U14" s="111"/>
      <c r="V14" s="111"/>
      <c r="W14" s="111"/>
      <c r="X14" s="111"/>
      <c r="Y14" s="110"/>
      <c r="Z14" s="111"/>
      <c r="AA14" s="111"/>
      <c r="AB14" s="111"/>
      <c r="AC14" s="111"/>
      <c r="AD14" s="111"/>
      <c r="AE14" s="111"/>
      <c r="AF14" s="110"/>
      <c r="AG14" s="111"/>
      <c r="AH14" s="111"/>
      <c r="AI14" s="111"/>
      <c r="AJ14" s="111"/>
      <c r="AK14" s="111"/>
      <c r="AL14" s="112"/>
    </row>
    <row r="15" spans="2:38" s="6" customFormat="1" ht="18" customHeight="1">
      <c r="B15" s="21" t="s">
        <v>12</v>
      </c>
      <c r="C15" s="18" t="s">
        <v>63</v>
      </c>
      <c r="D15" s="18"/>
      <c r="E15" s="18"/>
      <c r="F15" s="18"/>
      <c r="G15" s="18"/>
      <c r="H15" s="18"/>
      <c r="I15" s="24" t="s">
        <v>10</v>
      </c>
      <c r="J15" s="118"/>
      <c r="K15" s="118"/>
      <c r="L15" s="118"/>
      <c r="M15" s="26" t="s">
        <v>77</v>
      </c>
      <c r="N15" s="18"/>
      <c r="O15" s="18"/>
      <c r="P15" s="18" t="s">
        <v>78</v>
      </c>
      <c r="Q15" s="19"/>
      <c r="R15" s="34" t="s">
        <v>18</v>
      </c>
      <c r="S15" s="35" t="s">
        <v>18</v>
      </c>
      <c r="T15" s="35" t="s">
        <v>18</v>
      </c>
      <c r="U15" s="35" t="s">
        <v>18</v>
      </c>
      <c r="V15" s="35" t="s">
        <v>18</v>
      </c>
      <c r="W15" s="35" t="s">
        <v>18</v>
      </c>
      <c r="X15" s="35" t="s">
        <v>18</v>
      </c>
      <c r="Y15" s="34" t="s">
        <v>18</v>
      </c>
      <c r="Z15" s="35" t="s">
        <v>18</v>
      </c>
      <c r="AA15" s="35" t="s">
        <v>18</v>
      </c>
      <c r="AB15" s="35" t="s">
        <v>18</v>
      </c>
      <c r="AC15" s="35" t="s">
        <v>18</v>
      </c>
      <c r="AD15" s="35" t="s">
        <v>18</v>
      </c>
      <c r="AE15" s="35" t="s">
        <v>18</v>
      </c>
      <c r="AF15" s="34"/>
      <c r="AG15" s="35"/>
      <c r="AH15" s="35"/>
      <c r="AI15" s="35"/>
      <c r="AJ15" s="35"/>
      <c r="AK15" s="35"/>
      <c r="AL15" s="36"/>
    </row>
    <row r="16" spans="9:57" s="6" customFormat="1" ht="18" customHeight="1">
      <c r="I16" s="15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</row>
    <row r="17" spans="1:57" ht="18" customHeight="1">
      <c r="A17" s="8"/>
      <c r="G17" s="119">
        <v>1</v>
      </c>
      <c r="H17" s="119"/>
      <c r="I17" s="119"/>
      <c r="J17" s="119"/>
      <c r="K17" s="119">
        <v>0.9</v>
      </c>
      <c r="L17" s="119"/>
      <c r="M17" s="119"/>
      <c r="N17" s="119"/>
      <c r="O17" s="119">
        <v>0.8</v>
      </c>
      <c r="P17" s="119"/>
      <c r="Q17" s="119"/>
      <c r="R17" s="119"/>
      <c r="S17" s="119">
        <v>0.7</v>
      </c>
      <c r="T17" s="119"/>
      <c r="U17" s="119"/>
      <c r="V17" s="119"/>
      <c r="W17" s="119">
        <v>0.6</v>
      </c>
      <c r="X17" s="119"/>
      <c r="Y17" s="119"/>
      <c r="Z17" s="119"/>
      <c r="AA17" s="119">
        <v>0.5</v>
      </c>
      <c r="AB17" s="119"/>
      <c r="AC17" s="119"/>
      <c r="AD17" s="119"/>
      <c r="AT17" s="66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</row>
    <row r="18" spans="1:57" ht="15" customHeight="1">
      <c r="A18" s="8"/>
      <c r="B18" s="120" t="str">
        <f>C13</f>
        <v>L-OHP</v>
      </c>
      <c r="C18" s="120"/>
      <c r="D18" s="120"/>
      <c r="E18" s="120"/>
      <c r="F18" s="120"/>
      <c r="G18" s="121">
        <f>ROUND(J13*AN7,0)</f>
        <v>220</v>
      </c>
      <c r="H18" s="121"/>
      <c r="I18" s="121"/>
      <c r="J18" s="121"/>
      <c r="K18" s="122">
        <f>ROUND(G18*K17,0)</f>
        <v>198</v>
      </c>
      <c r="L18" s="122"/>
      <c r="M18" s="122"/>
      <c r="N18" s="122"/>
      <c r="O18" s="122">
        <f>ROUND(G18*O17,0)</f>
        <v>176</v>
      </c>
      <c r="P18" s="122"/>
      <c r="Q18" s="122"/>
      <c r="R18" s="122"/>
      <c r="S18" s="122">
        <f>ROUND(G18*S17,0)</f>
        <v>154</v>
      </c>
      <c r="T18" s="122"/>
      <c r="U18" s="122"/>
      <c r="V18" s="122"/>
      <c r="W18" s="122">
        <f>ROUND(G18*W17,0)</f>
        <v>132</v>
      </c>
      <c r="X18" s="122"/>
      <c r="Y18" s="122"/>
      <c r="Z18" s="122"/>
      <c r="AA18" s="122">
        <f>ROUND(G18*AA17,0)</f>
        <v>110</v>
      </c>
      <c r="AB18" s="122"/>
      <c r="AC18" s="122"/>
      <c r="AD18" s="122"/>
      <c r="AT18" s="66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</row>
    <row r="19" spans="1:57" ht="15" customHeight="1">
      <c r="A19" s="8"/>
      <c r="B19" s="120"/>
      <c r="C19" s="120"/>
      <c r="D19" s="120"/>
      <c r="E19" s="120"/>
      <c r="F19" s="120"/>
      <c r="G19" s="121"/>
      <c r="H19" s="121"/>
      <c r="I19" s="121"/>
      <c r="J19" s="121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T19" s="66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</row>
    <row r="20" spans="1:57" ht="15" customHeight="1">
      <c r="A20" s="8"/>
      <c r="B20" s="123" t="str">
        <f>C14</f>
        <v>HER</v>
      </c>
      <c r="C20" s="123"/>
      <c r="D20" s="123"/>
      <c r="E20" s="123"/>
      <c r="F20" s="123"/>
      <c r="G20" s="121">
        <f>ROUND(J14*AN6,0)</f>
        <v>360</v>
      </c>
      <c r="H20" s="121"/>
      <c r="I20" s="121"/>
      <c r="J20" s="121"/>
      <c r="K20" s="122">
        <f>ROUND(G20*K17,0)</f>
        <v>324</v>
      </c>
      <c r="L20" s="122"/>
      <c r="M20" s="122"/>
      <c r="N20" s="122"/>
      <c r="O20" s="122">
        <f>ROUND(G20*O17,0)</f>
        <v>288</v>
      </c>
      <c r="P20" s="122"/>
      <c r="Q20" s="122"/>
      <c r="R20" s="122"/>
      <c r="S20" s="122">
        <f>ROUND(G20*S17,0)</f>
        <v>252</v>
      </c>
      <c r="T20" s="122"/>
      <c r="U20" s="122"/>
      <c r="V20" s="122"/>
      <c r="W20" s="122">
        <f>ROUND(G20*W17,0)</f>
        <v>216</v>
      </c>
      <c r="X20" s="122"/>
      <c r="Y20" s="122"/>
      <c r="Z20" s="122"/>
      <c r="AA20" s="122">
        <f>ROUND(G20*AA17,0)</f>
        <v>180</v>
      </c>
      <c r="AB20" s="122"/>
      <c r="AC20" s="122"/>
      <c r="AD20" s="122"/>
      <c r="AG20" s="5" t="s">
        <v>81</v>
      </c>
      <c r="AT20" s="66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</row>
    <row r="21" spans="1:57" ht="15" customHeight="1">
      <c r="A21" s="8"/>
      <c r="B21" s="124"/>
      <c r="C21" s="124"/>
      <c r="D21" s="124"/>
      <c r="E21" s="124"/>
      <c r="F21" s="124"/>
      <c r="G21" s="121"/>
      <c r="H21" s="121"/>
      <c r="I21" s="121"/>
      <c r="J21" s="121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G21" s="7" t="s">
        <v>82</v>
      </c>
      <c r="AT21" s="66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</row>
    <row r="22" spans="1:57" ht="15" customHeight="1">
      <c r="A22" s="8"/>
      <c r="B22" s="123" t="str">
        <f>C15</f>
        <v>S-1</v>
      </c>
      <c r="C22" s="123"/>
      <c r="D22" s="123"/>
      <c r="E22" s="123"/>
      <c r="F22" s="123"/>
      <c r="G22" s="125">
        <v>100</v>
      </c>
      <c r="H22" s="125"/>
      <c r="I22" s="125"/>
      <c r="J22" s="125"/>
      <c r="K22" s="122">
        <f>ROUND(G22*K17,0)</f>
        <v>90</v>
      </c>
      <c r="L22" s="122"/>
      <c r="M22" s="122"/>
      <c r="N22" s="122"/>
      <c r="O22" s="122">
        <f>ROUND(G22*O17,0)</f>
        <v>80</v>
      </c>
      <c r="P22" s="122"/>
      <c r="Q22" s="122"/>
      <c r="R22" s="122"/>
      <c r="S22" s="122">
        <f>ROUND(G22*S17,0)</f>
        <v>70</v>
      </c>
      <c r="T22" s="122"/>
      <c r="U22" s="122"/>
      <c r="V22" s="122"/>
      <c r="W22" s="122">
        <f>ROUND(G22*W17,0)</f>
        <v>60</v>
      </c>
      <c r="X22" s="122"/>
      <c r="Y22" s="122"/>
      <c r="Z22" s="122"/>
      <c r="AA22" s="122">
        <f>ROUND(G22*AA17,0)</f>
        <v>50</v>
      </c>
      <c r="AB22" s="122"/>
      <c r="AC22" s="122"/>
      <c r="AD22" s="122"/>
      <c r="AG22" s="7" t="s">
        <v>83</v>
      </c>
      <c r="AT22" s="66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</row>
    <row r="23" spans="1:57" ht="15" customHeight="1">
      <c r="A23" s="8"/>
      <c r="B23" s="124"/>
      <c r="C23" s="124"/>
      <c r="D23" s="124"/>
      <c r="E23" s="124"/>
      <c r="F23" s="124"/>
      <c r="G23" s="126"/>
      <c r="H23" s="126"/>
      <c r="I23" s="126"/>
      <c r="J23" s="126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T23" s="66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</row>
    <row r="24" spans="1:29" ht="18" customHeight="1">
      <c r="A24" s="7"/>
      <c r="B24" s="8"/>
      <c r="C24" s="82"/>
      <c r="D24" s="82"/>
      <c r="E24" s="82"/>
      <c r="F24" s="82"/>
      <c r="G24" s="82"/>
      <c r="H24" s="80"/>
      <c r="I24" s="80"/>
      <c r="J24" s="80"/>
      <c r="K24" s="80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AC24" s="5" t="s">
        <v>84</v>
      </c>
    </row>
    <row r="25" spans="1:29" ht="18" customHeight="1">
      <c r="A25" s="1"/>
      <c r="F25" s="1"/>
      <c r="G25" s="1"/>
      <c r="H25" s="1"/>
      <c r="I25" s="2"/>
      <c r="AC25" s="5" t="s">
        <v>85</v>
      </c>
    </row>
    <row r="26" spans="1:29" ht="18" customHeight="1">
      <c r="A26" s="22"/>
      <c r="B26" s="6" t="s">
        <v>64</v>
      </c>
      <c r="G26" s="1"/>
      <c r="H26" s="1"/>
      <c r="I26" s="1"/>
      <c r="Y26" s="7"/>
      <c r="AC26" s="5" t="s">
        <v>86</v>
      </c>
    </row>
    <row r="27" spans="1:3" ht="18" customHeight="1">
      <c r="A27" s="22"/>
      <c r="B27" s="22"/>
      <c r="C27" s="6" t="s">
        <v>22</v>
      </c>
    </row>
    <row r="28" spans="1:29" ht="18" customHeight="1">
      <c r="A28" s="22"/>
      <c r="B28" s="22"/>
      <c r="C28" s="37"/>
      <c r="Q28" s="1"/>
      <c r="R28" s="37" t="s">
        <v>35</v>
      </c>
      <c r="S28" s="2"/>
      <c r="W28" s="37" t="s">
        <v>36</v>
      </c>
      <c r="AC28" s="8"/>
    </row>
    <row r="29" spans="1:29" ht="18" customHeight="1">
      <c r="A29" s="22"/>
      <c r="B29" s="22"/>
      <c r="C29" s="86" t="s">
        <v>48</v>
      </c>
      <c r="D29" s="87"/>
      <c r="E29" s="87"/>
      <c r="F29" s="88"/>
      <c r="G29" s="87"/>
      <c r="H29" s="87"/>
      <c r="I29" s="87"/>
      <c r="J29" s="87"/>
      <c r="K29" s="87"/>
      <c r="L29" s="87"/>
      <c r="M29" s="87"/>
      <c r="N29" s="87"/>
      <c r="O29" s="88"/>
      <c r="P29" s="89"/>
      <c r="Q29" s="90"/>
      <c r="R29" s="91" t="s">
        <v>49</v>
      </c>
      <c r="S29" s="90"/>
      <c r="T29" s="87"/>
      <c r="U29" s="89"/>
      <c r="V29" s="90"/>
      <c r="W29" s="91" t="s">
        <v>50</v>
      </c>
      <c r="X29" s="90"/>
      <c r="Y29" s="88"/>
      <c r="Z29" s="7"/>
      <c r="AA29" s="7"/>
      <c r="AB29" s="7"/>
      <c r="AC29" s="81"/>
    </row>
    <row r="30" spans="2:29" ht="18" customHeight="1">
      <c r="B30" s="22"/>
      <c r="C30" s="86" t="s">
        <v>51</v>
      </c>
      <c r="D30" s="87"/>
      <c r="E30" s="87"/>
      <c r="F30" s="88"/>
      <c r="G30" s="87"/>
      <c r="H30" s="87"/>
      <c r="I30" s="87"/>
      <c r="J30" s="87"/>
      <c r="K30" s="87"/>
      <c r="L30" s="87"/>
      <c r="M30" s="87"/>
      <c r="N30" s="87"/>
      <c r="O30" s="88"/>
      <c r="P30" s="89"/>
      <c r="Q30" s="90"/>
      <c r="R30" s="91" t="s">
        <v>52</v>
      </c>
      <c r="S30" s="90"/>
      <c r="T30" s="87"/>
      <c r="U30" s="89"/>
      <c r="V30" s="90"/>
      <c r="W30" s="91" t="s">
        <v>53</v>
      </c>
      <c r="X30" s="90"/>
      <c r="Y30" s="88"/>
      <c r="Z30" s="7"/>
      <c r="AA30" s="7"/>
      <c r="AB30" s="7"/>
      <c r="AC30" s="81"/>
    </row>
    <row r="31" spans="2:29" ht="18" customHeight="1">
      <c r="B31" s="22"/>
      <c r="C31" s="86" t="s">
        <v>54</v>
      </c>
      <c r="D31" s="87"/>
      <c r="E31" s="87"/>
      <c r="F31" s="88"/>
      <c r="G31" s="87"/>
      <c r="H31" s="87"/>
      <c r="I31" s="87"/>
      <c r="J31" s="87"/>
      <c r="K31" s="87"/>
      <c r="L31" s="87"/>
      <c r="M31" s="87"/>
      <c r="N31" s="87"/>
      <c r="O31" s="88"/>
      <c r="P31" s="89"/>
      <c r="Q31" s="90"/>
      <c r="R31" s="91" t="s">
        <v>55</v>
      </c>
      <c r="S31" s="90"/>
      <c r="T31" s="87"/>
      <c r="U31" s="89"/>
      <c r="V31" s="90"/>
      <c r="W31" s="91" t="s">
        <v>56</v>
      </c>
      <c r="X31" s="90"/>
      <c r="Y31" s="88"/>
      <c r="Z31" s="7"/>
      <c r="AA31" s="7"/>
      <c r="AB31" s="7"/>
      <c r="AC31" s="81"/>
    </row>
    <row r="32" spans="2:29" ht="18" customHeight="1">
      <c r="B32" s="22"/>
      <c r="C32" s="14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1"/>
      <c r="R32" s="37"/>
      <c r="S32" s="1"/>
      <c r="T32" s="7"/>
      <c r="U32" s="7"/>
      <c r="V32" s="1"/>
      <c r="W32" s="37"/>
      <c r="X32" s="1"/>
      <c r="Y32" s="7"/>
      <c r="Z32" s="7"/>
      <c r="AA32" s="7"/>
      <c r="AB32" s="7"/>
      <c r="AC32" s="81"/>
    </row>
    <row r="33" spans="1:28" ht="18" customHeight="1">
      <c r="A33" s="22"/>
      <c r="C33" s="14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1"/>
      <c r="R33" s="37"/>
      <c r="S33" s="1"/>
      <c r="T33" s="7"/>
      <c r="U33" s="7"/>
      <c r="V33" s="1"/>
      <c r="W33" s="37"/>
      <c r="X33" s="1"/>
      <c r="Y33" s="7"/>
      <c r="Z33" s="7"/>
      <c r="AA33" s="7"/>
      <c r="AB33" s="7"/>
    </row>
    <row r="34" spans="2:29" ht="18" customHeight="1">
      <c r="B34" s="22"/>
      <c r="C34" s="14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1"/>
      <c r="R34" s="37"/>
      <c r="S34" s="1"/>
      <c r="T34" s="7"/>
      <c r="U34" s="7"/>
      <c r="V34" s="1"/>
      <c r="W34" s="37"/>
      <c r="X34" s="1"/>
      <c r="Y34" s="7"/>
      <c r="Z34" s="7"/>
      <c r="AA34" s="7"/>
      <c r="AB34" s="7"/>
      <c r="AC34" s="7"/>
    </row>
    <row r="35" spans="1:9" ht="18" customHeight="1">
      <c r="A35" s="7" t="s">
        <v>40</v>
      </c>
      <c r="F35" s="1"/>
      <c r="G35" s="1"/>
      <c r="H35" s="1"/>
      <c r="I35" s="2"/>
    </row>
    <row r="36" spans="3:57" ht="15" customHeight="1">
      <c r="C36" s="7"/>
      <c r="D36" s="7"/>
      <c r="E36" s="1"/>
      <c r="F36" s="7"/>
      <c r="G36" s="127"/>
      <c r="H36" s="128"/>
      <c r="I36" s="128"/>
      <c r="J36" s="128"/>
      <c r="K36" s="128"/>
      <c r="L36" s="128"/>
      <c r="M36" s="128"/>
      <c r="N36" s="127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T36" s="66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</row>
    <row r="37" spans="2:57" ht="15" customHeight="1">
      <c r="B37" s="76"/>
      <c r="C37" s="7"/>
      <c r="D37" s="7"/>
      <c r="E37" s="1"/>
      <c r="F37" s="1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T37" s="66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</row>
    <row r="38" spans="2:57" ht="15" customHeight="1">
      <c r="B38" s="129" t="str">
        <f>C13</f>
        <v>L-OHP</v>
      </c>
      <c r="C38" s="116"/>
      <c r="D38" s="116"/>
      <c r="E38" s="116"/>
      <c r="F38" s="130"/>
      <c r="G38" s="133"/>
      <c r="H38" s="128"/>
      <c r="I38" s="128"/>
      <c r="J38" s="128"/>
      <c r="K38" s="128"/>
      <c r="L38" s="128"/>
      <c r="M38" s="128"/>
      <c r="N38" s="133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T38" s="66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</row>
    <row r="39" spans="2:57" ht="15" customHeight="1">
      <c r="B39" s="131"/>
      <c r="C39" s="118"/>
      <c r="D39" s="118"/>
      <c r="E39" s="118"/>
      <c r="F39" s="132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T39" s="66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</row>
    <row r="40" spans="2:57" ht="15" customHeight="1">
      <c r="B40" s="123" t="str">
        <f>C14</f>
        <v>HER</v>
      </c>
      <c r="C40" s="123"/>
      <c r="D40" s="123"/>
      <c r="E40" s="123"/>
      <c r="F40" s="123"/>
      <c r="G40" s="133"/>
      <c r="H40" s="128"/>
      <c r="I40" s="128"/>
      <c r="J40" s="128"/>
      <c r="K40" s="128"/>
      <c r="L40" s="128"/>
      <c r="M40" s="128"/>
      <c r="N40" s="133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T40" s="66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</row>
    <row r="41" spans="2:57" ht="15" customHeight="1">
      <c r="B41" s="124"/>
      <c r="C41" s="124"/>
      <c r="D41" s="124"/>
      <c r="E41" s="124"/>
      <c r="F41" s="124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T41" s="66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</row>
    <row r="42" spans="2:57" ht="15" customHeight="1">
      <c r="B42" s="129" t="str">
        <f>C15</f>
        <v>S-1</v>
      </c>
      <c r="C42" s="116"/>
      <c r="D42" s="116"/>
      <c r="E42" s="116"/>
      <c r="F42" s="130"/>
      <c r="G42" s="134"/>
      <c r="H42" s="134"/>
      <c r="I42" s="134"/>
      <c r="J42" s="134"/>
      <c r="K42" s="134"/>
      <c r="L42" s="134"/>
      <c r="M42" s="134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T42" s="66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</row>
    <row r="43" spans="2:57" ht="15" customHeight="1">
      <c r="B43" s="131"/>
      <c r="C43" s="118"/>
      <c r="D43" s="118"/>
      <c r="E43" s="118"/>
      <c r="F43" s="132"/>
      <c r="G43" s="134"/>
      <c r="H43" s="134"/>
      <c r="I43" s="134"/>
      <c r="J43" s="134"/>
      <c r="K43" s="134"/>
      <c r="L43" s="134"/>
      <c r="M43" s="134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T43" s="66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</row>
    <row r="44" spans="2:57" ht="15" customHeight="1">
      <c r="B44" s="129" t="s">
        <v>41</v>
      </c>
      <c r="C44" s="116"/>
      <c r="D44" s="116"/>
      <c r="E44" s="116"/>
      <c r="F44" s="130"/>
      <c r="G44" s="133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T44" s="66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</row>
    <row r="45" spans="2:57" ht="15" customHeight="1">
      <c r="B45" s="131"/>
      <c r="C45" s="118"/>
      <c r="D45" s="118"/>
      <c r="E45" s="118"/>
      <c r="F45" s="132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T45" s="66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</row>
    <row r="46" spans="2:57" ht="15" customHeight="1">
      <c r="B46" s="135" t="s">
        <v>57</v>
      </c>
      <c r="C46" s="120"/>
      <c r="D46" s="120"/>
      <c r="E46" s="120"/>
      <c r="F46" s="120"/>
      <c r="G46" s="133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T46" s="66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</row>
    <row r="47" spans="2:57" ht="15" customHeight="1">
      <c r="B47" s="120"/>
      <c r="C47" s="120"/>
      <c r="D47" s="120"/>
      <c r="E47" s="120"/>
      <c r="F47" s="120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T47" s="66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</row>
    <row r="48" spans="1:42" ht="18" customHeight="1">
      <c r="A48" s="1"/>
      <c r="C48" s="37"/>
      <c r="D48" s="37"/>
      <c r="E48" s="37"/>
      <c r="F48" s="37"/>
      <c r="G48" s="103" t="s">
        <v>65</v>
      </c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</row>
    <row r="49" spans="1:42" ht="18" customHeight="1">
      <c r="A49" s="1"/>
      <c r="C49" s="37"/>
      <c r="D49" s="37"/>
      <c r="E49" s="37"/>
      <c r="F49" s="37"/>
      <c r="G49" s="3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</row>
    <row r="50" spans="1:42" ht="18" customHeight="1">
      <c r="A50" s="1"/>
      <c r="C50" s="37"/>
      <c r="D50" s="37"/>
      <c r="E50" s="37"/>
      <c r="F50" s="37"/>
      <c r="G50" s="3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</row>
    <row r="51" spans="1:42" ht="18" customHeight="1">
      <c r="A51" s="1"/>
      <c r="C51" s="37"/>
      <c r="D51" s="37"/>
      <c r="E51" s="37"/>
      <c r="F51" s="37"/>
      <c r="G51" s="3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</row>
    <row r="52" spans="1:42" ht="18" customHeight="1">
      <c r="A52" s="1"/>
      <c r="C52" s="37"/>
      <c r="D52" s="37"/>
      <c r="E52" s="37"/>
      <c r="F52" s="37"/>
      <c r="G52" s="3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</row>
    <row r="53" spans="2:17" ht="13.5" customHeight="1">
      <c r="B53" s="22"/>
      <c r="C53" s="22"/>
      <c r="D53" s="22"/>
      <c r="E53" s="22"/>
      <c r="F53" s="14"/>
      <c r="G53" s="14"/>
      <c r="H53" s="14"/>
      <c r="I53" s="14"/>
      <c r="J53" s="14"/>
      <c r="K53" s="72"/>
      <c r="L53" s="72"/>
      <c r="M53" s="72"/>
      <c r="N53" s="7"/>
      <c r="O53" s="7"/>
      <c r="P53" s="7"/>
      <c r="Q53" s="7"/>
    </row>
  </sheetData>
  <sheetProtection/>
  <mergeCells count="71">
    <mergeCell ref="B46:F47"/>
    <mergeCell ref="G46:M47"/>
    <mergeCell ref="N46:T47"/>
    <mergeCell ref="U46:AA47"/>
    <mergeCell ref="AB46:AH47"/>
    <mergeCell ref="AI46:AO47"/>
    <mergeCell ref="B44:F45"/>
    <mergeCell ref="G44:M45"/>
    <mergeCell ref="N44:T45"/>
    <mergeCell ref="U44:AA45"/>
    <mergeCell ref="AB44:AH45"/>
    <mergeCell ref="AI44:AO45"/>
    <mergeCell ref="B42:F43"/>
    <mergeCell ref="G42:M43"/>
    <mergeCell ref="N42:T43"/>
    <mergeCell ref="U42:AA43"/>
    <mergeCell ref="AB42:AH43"/>
    <mergeCell ref="AI42:AO43"/>
    <mergeCell ref="AI38:AO39"/>
    <mergeCell ref="B40:F41"/>
    <mergeCell ref="G40:M41"/>
    <mergeCell ref="N40:T41"/>
    <mergeCell ref="U40:AA41"/>
    <mergeCell ref="AB40:AH41"/>
    <mergeCell ref="AI40:AO41"/>
    <mergeCell ref="G36:M37"/>
    <mergeCell ref="N36:T37"/>
    <mergeCell ref="U36:AA37"/>
    <mergeCell ref="AB36:AH37"/>
    <mergeCell ref="AI36:AO37"/>
    <mergeCell ref="B38:F39"/>
    <mergeCell ref="G38:M39"/>
    <mergeCell ref="N38:T39"/>
    <mergeCell ref="U38:AA39"/>
    <mergeCell ref="AB38:AH39"/>
    <mergeCell ref="AA20:AD21"/>
    <mergeCell ref="B22:F23"/>
    <mergeCell ref="G22:J23"/>
    <mergeCell ref="K22:N23"/>
    <mergeCell ref="O22:R23"/>
    <mergeCell ref="S22:V23"/>
    <mergeCell ref="W22:Z23"/>
    <mergeCell ref="AA22:AD23"/>
    <mergeCell ref="B20:F21"/>
    <mergeCell ref="G20:J21"/>
    <mergeCell ref="K20:N21"/>
    <mergeCell ref="O20:R21"/>
    <mergeCell ref="S20:V21"/>
    <mergeCell ref="W20:Z21"/>
    <mergeCell ref="S17:V17"/>
    <mergeCell ref="W17:Z17"/>
    <mergeCell ref="AA17:AD17"/>
    <mergeCell ref="B18:F19"/>
    <mergeCell ref="G18:J19"/>
    <mergeCell ref="K18:N19"/>
    <mergeCell ref="O18:R19"/>
    <mergeCell ref="S18:V19"/>
    <mergeCell ref="W18:Z19"/>
    <mergeCell ref="AA18:AD19"/>
    <mergeCell ref="J13:L13"/>
    <mergeCell ref="J14:L14"/>
    <mergeCell ref="J15:L15"/>
    <mergeCell ref="G17:J17"/>
    <mergeCell ref="K17:N17"/>
    <mergeCell ref="O17:R17"/>
    <mergeCell ref="AJ4:AQ4"/>
    <mergeCell ref="AN5:AQ5"/>
    <mergeCell ref="AN6:AQ6"/>
    <mergeCell ref="AN7:AQ7"/>
    <mergeCell ref="AN8:AQ8"/>
    <mergeCell ref="AJ9:AM9"/>
  </mergeCells>
  <printOptions/>
  <pageMargins left="0.5905511811023623" right="0.1968503937007874" top="0.5905511811023623" bottom="0.31496062992125984" header="0.15748031496062992" footer="0.275590551181102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3"/>
  <sheetViews>
    <sheetView zoomScale="90" zoomScaleNormal="90" zoomScalePageLayoutView="0" workbookViewId="0" topLeftCell="A1">
      <selection activeCell="E17" sqref="E17"/>
    </sheetView>
  </sheetViews>
  <sheetFormatPr defaultColWidth="11.625" defaultRowHeight="24" customHeight="1"/>
  <cols>
    <col min="1" max="1" width="13.50390625" style="13" customWidth="1"/>
    <col min="2" max="2" width="18.375" style="9" customWidth="1"/>
    <col min="3" max="3" width="10.375" style="13" customWidth="1"/>
    <col min="4" max="4" width="10.75390625" style="10" customWidth="1"/>
    <col min="5" max="5" width="104.875" style="8" bestFit="1" customWidth="1"/>
    <col min="6" max="16384" width="11.625" style="8" customWidth="1"/>
  </cols>
  <sheetData>
    <row r="1" spans="1:3" ht="20.25" customHeight="1">
      <c r="A1" s="13" t="s">
        <v>23</v>
      </c>
      <c r="B1" s="9" t="s">
        <v>91</v>
      </c>
      <c r="C1" s="12"/>
    </row>
    <row r="2" spans="1:2" ht="20.25" customHeight="1">
      <c r="A2" s="13" t="s">
        <v>24</v>
      </c>
      <c r="B2" s="9" t="s">
        <v>92</v>
      </c>
    </row>
    <row r="3" spans="1:3" ht="20.25" customHeight="1">
      <c r="A3" s="13" t="s">
        <v>2</v>
      </c>
      <c r="B3" s="9" t="s">
        <v>93</v>
      </c>
      <c r="C3" s="12"/>
    </row>
    <row r="4" spans="1:3" ht="20.25" customHeight="1">
      <c r="A4" s="13" t="s">
        <v>3</v>
      </c>
      <c r="B4" s="10">
        <v>20090</v>
      </c>
      <c r="C4" s="27"/>
    </row>
    <row r="5" spans="1:3" ht="20.25" customHeight="1">
      <c r="A5" s="13" t="s">
        <v>11</v>
      </c>
      <c r="B5" s="10" t="s">
        <v>29</v>
      </c>
      <c r="C5" s="27"/>
    </row>
    <row r="6" spans="1:3" ht="20.25" customHeight="1">
      <c r="A6" s="13" t="s">
        <v>13</v>
      </c>
      <c r="B6" s="9" t="s">
        <v>94</v>
      </c>
      <c r="C6" s="27"/>
    </row>
    <row r="7" spans="1:3" ht="20.25" customHeight="1">
      <c r="A7" s="11" t="s">
        <v>7</v>
      </c>
      <c r="B7" s="9" t="s">
        <v>9</v>
      </c>
      <c r="C7" s="27"/>
    </row>
    <row r="8" spans="1:3" ht="20.25" customHeight="1">
      <c r="A8" s="13" t="s">
        <v>25</v>
      </c>
      <c r="B8" s="10">
        <v>43922</v>
      </c>
      <c r="C8" s="27"/>
    </row>
    <row r="9" spans="1:3" ht="20.25" customHeight="1">
      <c r="A9" s="13" t="s">
        <v>26</v>
      </c>
      <c r="B9" s="9">
        <f>ROUNDDOWN((B8-B4)/365.25,1)</f>
        <v>65.2</v>
      </c>
      <c r="C9" s="27"/>
    </row>
    <row r="10" spans="1:3" ht="20.25" customHeight="1">
      <c r="A10" s="13" t="s">
        <v>4</v>
      </c>
      <c r="B10" s="9">
        <v>170</v>
      </c>
      <c r="C10" s="27" t="str">
        <f>IF(D10=""," ",ROUND((D10-D3)/30.4375,1))</f>
        <v> </v>
      </c>
    </row>
    <row r="11" spans="1:3" ht="20.25" customHeight="1">
      <c r="A11" s="13" t="s">
        <v>5</v>
      </c>
      <c r="B11" s="9">
        <v>60</v>
      </c>
      <c r="C11" s="27" t="str">
        <f>IF(D11=""," ",ROUND((D11-D3)/30.4375,1))</f>
        <v> </v>
      </c>
    </row>
    <row r="12" spans="1:3" ht="20.25" customHeight="1">
      <c r="A12" s="13" t="s">
        <v>6</v>
      </c>
      <c r="B12" s="9">
        <f>ROUND(B10^0.725*B11^0.425*0.007184,2)</f>
        <v>1.69</v>
      </c>
      <c r="C12" s="27" t="str">
        <f>IF(D12=""," ",ROUND((D12-D3)/30.4375,1))</f>
        <v> </v>
      </c>
    </row>
    <row r="13" spans="1:3" ht="20.25" customHeight="1">
      <c r="A13" s="13" t="s">
        <v>27</v>
      </c>
      <c r="B13" s="9">
        <v>1</v>
      </c>
      <c r="C13" s="27" t="str">
        <f>IF(D13=""," ",ROUND((D13-D3)/30.4375,1))</f>
        <v> </v>
      </c>
    </row>
    <row r="14" spans="1:3" ht="20.25" customHeight="1">
      <c r="A14" s="13" t="s">
        <v>28</v>
      </c>
      <c r="B14" s="9">
        <f>IF(B5="男",ROUNDDOWN(194*B13^-1.094*B9^-0.287,1),ROUNDDOWN(194*B13^-1.094*B9^-0.287*0.739,1))</f>
        <v>58.4</v>
      </c>
      <c r="C14" s="27" t="str">
        <f>IF(D14=""," ",ROUND((D14-D3)/30.4375,1))</f>
        <v> </v>
      </c>
    </row>
    <row r="15" ht="20.25" customHeight="1"/>
    <row r="29" ht="24" customHeight="1">
      <c r="A29" s="13" t="s">
        <v>29</v>
      </c>
    </row>
    <row r="30" ht="24" customHeight="1">
      <c r="A30" s="13" t="s">
        <v>30</v>
      </c>
    </row>
    <row r="32" ht="24" customHeight="1">
      <c r="A32" s="13" t="s">
        <v>9</v>
      </c>
    </row>
    <row r="33" ht="24" customHeight="1">
      <c r="A33" s="13" t="s">
        <v>8</v>
      </c>
    </row>
  </sheetData>
  <sheetProtection/>
  <dataValidations count="2">
    <dataValidation type="list" allowBlank="1" showInputMessage="1" showErrorMessage="1" sqref="B7">
      <formula1>$A$32:$A$33</formula1>
    </dataValidation>
    <dataValidation type="list" allowBlank="1" showInputMessage="1" showErrorMessage="1" sqref="B5">
      <formula1>$A$29:$A$30</formula1>
    </dataValidation>
  </dataValidations>
  <printOptions/>
  <pageMargins left="0.75" right="0.75" top="1" bottom="1" header="0.512" footer="0.512"/>
  <pageSetup horizontalDpi="180" verticalDpi="18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Q70"/>
  <sheetViews>
    <sheetView zoomScalePageLayoutView="0" workbookViewId="0" topLeftCell="A1">
      <selection activeCell="AJ4" sqref="AJ4"/>
    </sheetView>
  </sheetViews>
  <sheetFormatPr defaultColWidth="9.00390625" defaultRowHeight="12" customHeight="1"/>
  <cols>
    <col min="1" max="1" width="4.75390625" style="31" customWidth="1"/>
    <col min="2" max="2" width="14.375" style="3" customWidth="1"/>
    <col min="3" max="3" width="5.75390625" style="3" customWidth="1"/>
    <col min="4" max="4" width="9.875" style="3" customWidth="1"/>
    <col min="5" max="5" width="15.50390625" style="4" customWidth="1"/>
    <col min="6" max="6" width="4.25390625" style="39" customWidth="1"/>
    <col min="7" max="7" width="2.375" style="4" customWidth="1"/>
    <col min="8" max="9" width="15.00390625" style="3" customWidth="1"/>
    <col min="10" max="10" width="4.25390625" style="4" customWidth="1"/>
    <col min="11" max="11" width="2.875" style="4" customWidth="1"/>
    <col min="12" max="12" width="3.75390625" style="4" customWidth="1"/>
    <col min="13" max="13" width="7.50390625" style="29" customWidth="1"/>
    <col min="14" max="14" width="6.25390625" style="31" customWidth="1"/>
    <col min="15" max="15" width="3.00390625" style="39" customWidth="1"/>
    <col min="16" max="16" width="15.00390625" style="39" customWidth="1"/>
    <col min="17" max="17" width="3.625" style="29" customWidth="1"/>
    <col min="18" max="18" width="18.25390625" style="3" customWidth="1"/>
    <col min="19" max="16384" width="9.00390625" style="3" customWidth="1"/>
  </cols>
  <sheetData>
    <row r="1" spans="2:17" ht="15" customHeight="1">
      <c r="B1" s="44"/>
      <c r="C1" s="44"/>
      <c r="D1" s="44"/>
      <c r="E1" s="43"/>
      <c r="F1" s="42"/>
      <c r="G1" s="43"/>
      <c r="H1" s="44"/>
      <c r="I1" s="44"/>
      <c r="J1" s="44"/>
      <c r="K1" s="43"/>
      <c r="L1" s="44"/>
      <c r="M1" s="43"/>
      <c r="N1" s="32"/>
      <c r="O1" s="42"/>
      <c r="P1" s="42"/>
      <c r="Q1" s="43"/>
    </row>
    <row r="2" spans="2:17" ht="15" customHeight="1">
      <c r="B2" s="44"/>
      <c r="C2" s="44"/>
      <c r="D2" s="44"/>
      <c r="E2" s="43"/>
      <c r="F2" s="42"/>
      <c r="G2" s="43"/>
      <c r="H2" s="44"/>
      <c r="I2" s="53" t="str">
        <f>IF('患者情報'!B7="外来",'患者情報'!B1,"　")</f>
        <v>100000-0</v>
      </c>
      <c r="J2" s="54"/>
      <c r="K2" s="54"/>
      <c r="L2" s="44"/>
      <c r="M2" s="44"/>
      <c r="O2" s="42"/>
      <c r="P2" s="45"/>
      <c r="Q2" s="46"/>
    </row>
    <row r="3" spans="2:17" ht="15" customHeight="1">
      <c r="B3" s="44"/>
      <c r="C3" s="44"/>
      <c r="D3" s="49"/>
      <c r="E3" s="43"/>
      <c r="F3" s="42"/>
      <c r="G3" s="43"/>
      <c r="H3" s="44"/>
      <c r="I3" s="53" t="str">
        <f>IF('患者情報'!B7="外来",'患者情報'!B2,"　")</f>
        <v>オオズ　タロウ</v>
      </c>
      <c r="J3" s="54"/>
      <c r="K3" s="54"/>
      <c r="L3" s="44"/>
      <c r="M3" s="44"/>
      <c r="O3" s="42"/>
      <c r="P3" s="45"/>
      <c r="Q3" s="46"/>
    </row>
    <row r="4" spans="2:17" ht="24" customHeight="1" thickBot="1">
      <c r="B4" s="44"/>
      <c r="C4" s="50" t="str">
        <f>IF('患者情報'!B7="外来","　",P6)</f>
        <v>　</v>
      </c>
      <c r="D4" s="44"/>
      <c r="E4" s="43"/>
      <c r="F4" s="42"/>
      <c r="G4" s="43"/>
      <c r="H4" s="44"/>
      <c r="I4" s="55" t="str">
        <f>IF('患者情報'!B7="外来",'患者情報'!B3,"　")</f>
        <v>大洲　太郎</v>
      </c>
      <c r="J4" s="56"/>
      <c r="K4" s="56"/>
      <c r="L4" s="44"/>
      <c r="M4" s="44"/>
      <c r="O4" s="42"/>
      <c r="P4" s="47"/>
      <c r="Q4" s="46"/>
    </row>
    <row r="5" spans="2:17" ht="21.75" customHeight="1" thickBot="1" thickTop="1">
      <c r="B5" s="44"/>
      <c r="C5" s="44"/>
      <c r="D5" s="44"/>
      <c r="E5" s="43"/>
      <c r="F5" s="42"/>
      <c r="G5" s="43"/>
      <c r="H5" s="44"/>
      <c r="I5" s="139">
        <f>IF('患者情報'!B7="外来",'患者情報'!B4,"　")</f>
        <v>20090</v>
      </c>
      <c r="J5" s="139"/>
      <c r="K5" s="57" t="str">
        <f>IF('患者情報'!B7="外来",'患者情報'!B5,"　")</f>
        <v>男</v>
      </c>
      <c r="L5" s="58">
        <f>IF('患者情報'!B7="外来",ROUNDDOWN((I7-I5)/365.25,0),"　")</f>
        <v>65</v>
      </c>
      <c r="M5" s="54" t="str">
        <f>IF('患者情報'!B7="外来","才","　")</f>
        <v>才</v>
      </c>
      <c r="O5" s="42"/>
      <c r="P5" s="65" t="s">
        <v>14</v>
      </c>
      <c r="Q5" s="48"/>
    </row>
    <row r="6" spans="2:17" ht="21.75" customHeight="1" thickTop="1">
      <c r="B6" s="44"/>
      <c r="C6" s="44"/>
      <c r="D6" s="44"/>
      <c r="E6" s="43"/>
      <c r="F6" s="42"/>
      <c r="G6" s="43"/>
      <c r="H6" s="44"/>
      <c r="I6" s="53" t="str">
        <f>IF('患者情報'!B7="外来",'患者情報'!B6,"　")</f>
        <v>内科　Dr.</v>
      </c>
      <c r="J6" s="54"/>
      <c r="K6" s="54"/>
      <c r="L6" s="44"/>
      <c r="M6" s="44"/>
      <c r="O6" s="42"/>
      <c r="P6" s="137">
        <v>43922</v>
      </c>
      <c r="Q6" s="48"/>
    </row>
    <row r="7" spans="2:17" ht="21.75" customHeight="1" thickBot="1">
      <c r="B7" s="44"/>
      <c r="C7" s="44"/>
      <c r="D7" s="51"/>
      <c r="E7" s="43"/>
      <c r="F7" s="42"/>
      <c r="G7" s="43"/>
      <c r="H7" s="59"/>
      <c r="I7" s="140">
        <f>IF('患者情報'!B7="外来",P6,"　")</f>
        <v>43922</v>
      </c>
      <c r="J7" s="140"/>
      <c r="K7" s="140"/>
      <c r="L7" s="44"/>
      <c r="M7" s="44"/>
      <c r="O7" s="42"/>
      <c r="P7" s="138"/>
      <c r="Q7" s="48"/>
    </row>
    <row r="8" spans="2:17" ht="12.75" customHeight="1" thickTop="1">
      <c r="B8" s="44"/>
      <c r="D8" s="52"/>
      <c r="E8" s="43"/>
      <c r="F8" s="42"/>
      <c r="G8" s="43"/>
      <c r="H8" s="29"/>
      <c r="I8" s="97"/>
      <c r="J8" s="98"/>
      <c r="K8" s="98"/>
      <c r="L8" s="99"/>
      <c r="M8" s="48"/>
      <c r="O8" s="42"/>
      <c r="P8" s="42"/>
      <c r="Q8" s="48"/>
    </row>
    <row r="9" spans="2:17" ht="12" customHeight="1">
      <c r="B9" s="44"/>
      <c r="C9" s="136" t="str">
        <f>C4</f>
        <v>　</v>
      </c>
      <c r="D9" s="136"/>
      <c r="E9" s="136"/>
      <c r="F9" s="42"/>
      <c r="G9" s="43"/>
      <c r="H9" s="141" t="str">
        <f>IF('患者情報'!B7="外来","　",'患者情報'!B3)</f>
        <v>　</v>
      </c>
      <c r="I9" s="100" t="s">
        <v>62</v>
      </c>
      <c r="J9" s="43"/>
      <c r="K9" s="43"/>
      <c r="L9" s="43"/>
      <c r="M9" s="48"/>
      <c r="O9" s="41"/>
      <c r="P9" s="41"/>
      <c r="Q9" s="40"/>
    </row>
    <row r="10" spans="2:17" ht="12" customHeight="1">
      <c r="B10" s="44"/>
      <c r="C10" s="136"/>
      <c r="D10" s="136"/>
      <c r="E10" s="136"/>
      <c r="F10" s="42"/>
      <c r="G10" s="43"/>
      <c r="H10" s="141"/>
      <c r="I10" s="44"/>
      <c r="J10" s="43"/>
      <c r="K10" s="43"/>
      <c r="L10" s="43"/>
      <c r="M10" s="48"/>
      <c r="P10" s="4"/>
      <c r="Q10" s="39">
        <f>F20</f>
        <v>0</v>
      </c>
    </row>
    <row r="11" spans="2:17" ht="12" customHeight="1">
      <c r="B11" s="44"/>
      <c r="C11" s="136"/>
      <c r="D11" s="136"/>
      <c r="E11" s="136"/>
      <c r="F11" s="42"/>
      <c r="G11" s="43"/>
      <c r="H11" s="141"/>
      <c r="I11" s="44"/>
      <c r="J11" s="43"/>
      <c r="K11" s="43"/>
      <c r="L11" s="43"/>
      <c r="M11" s="48"/>
      <c r="P11" s="4"/>
      <c r="Q11" s="39"/>
    </row>
    <row r="12" spans="2:17" ht="12" customHeight="1">
      <c r="B12" s="44"/>
      <c r="C12" s="136"/>
      <c r="D12" s="136"/>
      <c r="E12" s="136"/>
      <c r="F12" s="42"/>
      <c r="G12" s="43"/>
      <c r="H12" s="141"/>
      <c r="I12" s="44"/>
      <c r="J12" s="43"/>
      <c r="K12" s="43"/>
      <c r="L12" s="43"/>
      <c r="M12" s="48"/>
      <c r="P12" s="4"/>
      <c r="Q12" s="39"/>
    </row>
    <row r="13" spans="2:17" ht="12" customHeight="1">
      <c r="B13" s="44"/>
      <c r="C13" s="44"/>
      <c r="D13" s="44"/>
      <c r="E13" s="43"/>
      <c r="F13" s="42"/>
      <c r="G13" s="43"/>
      <c r="H13" s="44"/>
      <c r="I13" s="44"/>
      <c r="J13" s="43"/>
      <c r="K13" s="43"/>
      <c r="L13" s="43"/>
      <c r="M13" s="48"/>
      <c r="P13" s="4"/>
      <c r="Q13" s="39"/>
    </row>
    <row r="14" spans="2:17" ht="12" customHeight="1">
      <c r="B14" s="44"/>
      <c r="C14" s="44"/>
      <c r="D14" s="44"/>
      <c r="E14" s="43"/>
      <c r="F14" s="42"/>
      <c r="G14" s="43"/>
      <c r="H14" s="44"/>
      <c r="I14" s="44"/>
      <c r="J14" s="43"/>
      <c r="K14" s="43"/>
      <c r="L14" s="43"/>
      <c r="M14" s="48"/>
      <c r="P14" s="4"/>
      <c r="Q14" s="39"/>
    </row>
    <row r="15" spans="2:17" ht="12" customHeight="1">
      <c r="B15" s="44"/>
      <c r="C15" s="44"/>
      <c r="D15" s="48"/>
      <c r="E15" s="64" t="s">
        <v>0</v>
      </c>
      <c r="F15" s="64"/>
      <c r="G15" s="63"/>
      <c r="H15" s="60"/>
      <c r="I15" s="61" t="s">
        <v>37</v>
      </c>
      <c r="J15" s="63"/>
      <c r="K15" s="63"/>
      <c r="L15" s="62"/>
      <c r="M15" s="48"/>
      <c r="P15" s="4"/>
      <c r="Q15" s="39"/>
    </row>
    <row r="16" spans="2:17" ht="12" customHeight="1">
      <c r="B16" s="44"/>
      <c r="C16" s="44"/>
      <c r="D16" s="48"/>
      <c r="E16" s="63"/>
      <c r="F16" s="64"/>
      <c r="G16" s="63"/>
      <c r="H16" s="61"/>
      <c r="I16" s="61"/>
      <c r="J16" s="63"/>
      <c r="K16" s="63"/>
      <c r="L16" s="62"/>
      <c r="M16" s="48"/>
      <c r="O16" s="41"/>
      <c r="P16" s="32"/>
      <c r="Q16" s="31"/>
    </row>
    <row r="17" spans="2:17" ht="12" customHeight="1">
      <c r="B17" s="44"/>
      <c r="C17" s="44"/>
      <c r="D17" s="48"/>
      <c r="E17" s="43"/>
      <c r="F17" s="42"/>
      <c r="G17" s="43"/>
      <c r="H17" s="61"/>
      <c r="I17" s="61"/>
      <c r="J17" s="43"/>
      <c r="K17" s="63"/>
      <c r="L17" s="62"/>
      <c r="M17" s="63"/>
      <c r="P17" s="67"/>
      <c r="Q17" s="39"/>
    </row>
    <row r="18" spans="2:17" ht="12" customHeight="1">
      <c r="B18" s="44"/>
      <c r="C18" s="44"/>
      <c r="D18" s="48"/>
      <c r="E18" s="43"/>
      <c r="F18" s="42"/>
      <c r="G18" s="43"/>
      <c r="H18" s="44"/>
      <c r="I18" s="61"/>
      <c r="J18" s="43"/>
      <c r="K18" s="43"/>
      <c r="L18" s="62"/>
      <c r="M18" s="48"/>
      <c r="P18" s="4"/>
      <c r="Q18" s="39"/>
    </row>
    <row r="19" spans="2:17" ht="12" customHeight="1">
      <c r="B19" s="44"/>
      <c r="C19" s="44"/>
      <c r="D19" s="48"/>
      <c r="E19" s="43"/>
      <c r="F19" s="42"/>
      <c r="G19" s="43"/>
      <c r="H19" s="44"/>
      <c r="I19" s="61"/>
      <c r="J19" s="43"/>
      <c r="K19" s="43"/>
      <c r="L19" s="62"/>
      <c r="M19" s="48"/>
      <c r="P19" s="4"/>
      <c r="Q19" s="39"/>
    </row>
    <row r="20" spans="2:17" ht="12" customHeight="1">
      <c r="B20" s="44"/>
      <c r="C20" s="44"/>
      <c r="D20" s="48" t="s">
        <v>90</v>
      </c>
      <c r="E20" s="22" t="s">
        <v>32</v>
      </c>
      <c r="H20" s="48"/>
      <c r="I20" s="30"/>
      <c r="J20" s="39"/>
      <c r="L20" s="62"/>
      <c r="M20" s="48"/>
      <c r="P20" s="4"/>
      <c r="Q20" s="39"/>
    </row>
    <row r="21" spans="2:17" ht="12" customHeight="1">
      <c r="B21" s="44"/>
      <c r="C21" s="44"/>
      <c r="D21" s="48"/>
      <c r="E21" s="22" t="s">
        <v>47</v>
      </c>
      <c r="F21" s="104">
        <v>1</v>
      </c>
      <c r="G21" s="39" t="s">
        <v>95</v>
      </c>
      <c r="H21" s="48"/>
      <c r="J21" s="39"/>
      <c r="L21" s="62"/>
      <c r="M21" s="48"/>
      <c r="P21" s="4"/>
      <c r="Q21" s="39"/>
    </row>
    <row r="22" spans="2:16" ht="12" customHeight="1">
      <c r="B22" s="44"/>
      <c r="C22" s="44"/>
      <c r="D22" s="48"/>
      <c r="E22" s="22" t="s">
        <v>46</v>
      </c>
      <c r="F22" s="104">
        <v>1</v>
      </c>
      <c r="G22" s="39" t="s">
        <v>95</v>
      </c>
      <c r="H22" s="48"/>
      <c r="J22" s="39"/>
      <c r="L22" s="62"/>
      <c r="M22" s="48"/>
      <c r="P22" s="4"/>
    </row>
    <row r="23" spans="2:17" ht="12" customHeight="1">
      <c r="B23" s="44"/>
      <c r="C23" s="44"/>
      <c r="D23" s="48"/>
      <c r="E23" s="22" t="s">
        <v>31</v>
      </c>
      <c r="H23" s="48"/>
      <c r="J23" s="39"/>
      <c r="L23" s="62"/>
      <c r="M23" s="48"/>
      <c r="O23" s="41"/>
      <c r="P23" s="32"/>
      <c r="Q23" s="31"/>
    </row>
    <row r="24" spans="2:16" ht="12" customHeight="1">
      <c r="B24" s="44"/>
      <c r="C24" s="44"/>
      <c r="D24" s="44"/>
      <c r="E24" s="78"/>
      <c r="F24" s="79"/>
      <c r="G24" s="78"/>
      <c r="H24" s="48"/>
      <c r="J24" s="39"/>
      <c r="L24" s="62"/>
      <c r="M24" s="48"/>
      <c r="P24" s="4"/>
    </row>
    <row r="25" spans="2:17" ht="12" customHeight="1">
      <c r="B25" s="44"/>
      <c r="C25" s="44"/>
      <c r="D25" s="48"/>
      <c r="E25" s="22"/>
      <c r="H25" s="48"/>
      <c r="J25" s="39"/>
      <c r="L25" s="62"/>
      <c r="M25" s="48"/>
      <c r="P25" s="4"/>
      <c r="Q25" s="3"/>
    </row>
    <row r="26" spans="2:16" ht="12" customHeight="1">
      <c r="B26" s="44"/>
      <c r="C26" s="44"/>
      <c r="D26" s="48" t="s">
        <v>72</v>
      </c>
      <c r="E26" s="4" t="s">
        <v>73</v>
      </c>
      <c r="F26" s="39">
        <v>1</v>
      </c>
      <c r="G26" s="4" t="s">
        <v>74</v>
      </c>
      <c r="H26" s="48"/>
      <c r="I26" s="22"/>
      <c r="J26" s="39"/>
      <c r="L26" s="62"/>
      <c r="M26" s="48"/>
      <c r="P26" s="4"/>
    </row>
    <row r="27" spans="2:16" ht="12" customHeight="1">
      <c r="B27" s="44"/>
      <c r="C27" s="44"/>
      <c r="D27" s="48"/>
      <c r="E27" s="113" t="s">
        <v>89</v>
      </c>
      <c r="F27" s="39">
        <v>2</v>
      </c>
      <c r="G27" s="39" t="s">
        <v>95</v>
      </c>
      <c r="H27" s="48"/>
      <c r="I27" s="22"/>
      <c r="J27" s="104"/>
      <c r="K27" s="39"/>
      <c r="L27" s="62"/>
      <c r="M27" s="48"/>
      <c r="P27" s="4"/>
    </row>
    <row r="28" spans="2:16" ht="12" customHeight="1">
      <c r="B28" s="44"/>
      <c r="C28" s="44"/>
      <c r="D28" s="48"/>
      <c r="E28" s="113" t="s">
        <v>96</v>
      </c>
      <c r="F28" s="39">
        <v>1</v>
      </c>
      <c r="G28" s="39" t="s">
        <v>95</v>
      </c>
      <c r="H28" s="48"/>
      <c r="I28" s="22"/>
      <c r="J28" s="104"/>
      <c r="K28" s="39"/>
      <c r="L28" s="62"/>
      <c r="M28" s="48"/>
      <c r="P28" s="4"/>
    </row>
    <row r="29" spans="2:16" ht="12" customHeight="1">
      <c r="B29" s="44"/>
      <c r="C29" s="44"/>
      <c r="D29" s="48"/>
      <c r="E29" s="93" t="s">
        <v>97</v>
      </c>
      <c r="F29" s="92"/>
      <c r="G29" s="93"/>
      <c r="H29" s="48"/>
      <c r="I29" s="22"/>
      <c r="J29" s="39"/>
      <c r="L29" s="62"/>
      <c r="M29" s="48"/>
      <c r="P29" s="4"/>
    </row>
    <row r="30" spans="2:17" ht="12" customHeight="1">
      <c r="B30" s="44"/>
      <c r="C30" s="44"/>
      <c r="D30" s="44"/>
      <c r="E30" s="4" t="s">
        <v>98</v>
      </c>
      <c r="H30" s="44"/>
      <c r="I30" s="4"/>
      <c r="J30" s="39"/>
      <c r="L30" s="62"/>
      <c r="M30" s="48"/>
      <c r="O30" s="41"/>
      <c r="P30" s="32"/>
      <c r="Q30" s="40"/>
    </row>
    <row r="31" spans="2:16" ht="12" customHeight="1">
      <c r="B31" s="44"/>
      <c r="C31" s="44"/>
      <c r="D31" s="44"/>
      <c r="H31" s="48"/>
      <c r="I31" s="22"/>
      <c r="J31" s="39"/>
      <c r="L31" s="62"/>
      <c r="M31" s="48"/>
      <c r="P31" s="4"/>
    </row>
    <row r="32" spans="2:16" ht="12" customHeight="1">
      <c r="B32" s="44"/>
      <c r="C32" s="44"/>
      <c r="D32" s="44"/>
      <c r="E32" s="1"/>
      <c r="H32" s="48"/>
      <c r="I32" s="1"/>
      <c r="J32" s="39"/>
      <c r="L32" s="62"/>
      <c r="M32" s="48"/>
      <c r="P32" s="4"/>
    </row>
    <row r="33" spans="2:16" ht="12" customHeight="1">
      <c r="B33" s="44"/>
      <c r="C33" s="44"/>
      <c r="D33" s="48" t="s">
        <v>68</v>
      </c>
      <c r="E33" s="2" t="s">
        <v>67</v>
      </c>
      <c r="H33" s="48"/>
      <c r="I33" s="106"/>
      <c r="J33" s="104"/>
      <c r="K33" s="39"/>
      <c r="L33" s="62"/>
      <c r="M33" s="48"/>
      <c r="P33" s="4"/>
    </row>
    <row r="34" spans="2:16" ht="12" customHeight="1">
      <c r="B34" s="44"/>
      <c r="C34" s="44"/>
      <c r="D34" s="84"/>
      <c r="E34" s="85" t="s">
        <v>58</v>
      </c>
      <c r="F34" s="104">
        <v>2</v>
      </c>
      <c r="G34" s="39" t="s">
        <v>95</v>
      </c>
      <c r="H34" s="48"/>
      <c r="I34" s="106"/>
      <c r="J34" s="104"/>
      <c r="K34" s="39"/>
      <c r="L34" s="62"/>
      <c r="M34" s="48"/>
      <c r="P34" s="4"/>
    </row>
    <row r="35" spans="2:16" ht="12" customHeight="1">
      <c r="B35" s="44"/>
      <c r="C35" s="44"/>
      <c r="E35" s="85" t="s">
        <v>99</v>
      </c>
      <c r="F35" s="39">
        <v>0.4</v>
      </c>
      <c r="G35" s="39" t="s">
        <v>71</v>
      </c>
      <c r="J35" s="39"/>
      <c r="L35" s="62"/>
      <c r="M35" s="48"/>
      <c r="P35" s="4"/>
    </row>
    <row r="36" spans="2:16" ht="12" customHeight="1">
      <c r="B36" s="44"/>
      <c r="C36" s="44"/>
      <c r="E36" s="3" t="s">
        <v>70</v>
      </c>
      <c r="F36" s="39">
        <v>1</v>
      </c>
      <c r="G36" s="39" t="s">
        <v>71</v>
      </c>
      <c r="H36" s="44"/>
      <c r="I36" s="22"/>
      <c r="J36" s="39"/>
      <c r="L36" s="62"/>
      <c r="M36" s="48"/>
      <c r="P36" s="4"/>
    </row>
    <row r="37" spans="2:17" ht="12" customHeight="1">
      <c r="B37" s="44"/>
      <c r="C37" s="44"/>
      <c r="D37" s="44"/>
      <c r="E37" s="26" t="s">
        <v>101</v>
      </c>
      <c r="F37" s="92"/>
      <c r="G37" s="93"/>
      <c r="H37" s="44"/>
      <c r="I37" s="77"/>
      <c r="J37" s="39"/>
      <c r="L37" s="62"/>
      <c r="M37" s="48"/>
      <c r="O37" s="41"/>
      <c r="P37" s="32"/>
      <c r="Q37" s="40"/>
    </row>
    <row r="38" spans="2:16" ht="12" customHeight="1">
      <c r="B38" s="44"/>
      <c r="C38" s="44"/>
      <c r="D38" s="44"/>
      <c r="E38" s="105" t="s">
        <v>100</v>
      </c>
      <c r="H38" s="44"/>
      <c r="I38" s="1"/>
      <c r="J38" s="39"/>
      <c r="L38" s="62"/>
      <c r="M38" s="48"/>
      <c r="P38" s="4"/>
    </row>
    <row r="39" spans="2:16" ht="12" customHeight="1">
      <c r="B39" s="44"/>
      <c r="C39" s="44"/>
      <c r="D39" s="44"/>
      <c r="E39" s="2"/>
      <c r="H39" s="48"/>
      <c r="I39" s="1"/>
      <c r="J39" s="39"/>
      <c r="L39" s="62"/>
      <c r="M39" s="48"/>
      <c r="P39" s="4"/>
    </row>
    <row r="40" spans="2:16" ht="12" customHeight="1">
      <c r="B40" s="44"/>
      <c r="C40" s="44"/>
      <c r="D40" s="48"/>
      <c r="E40" s="2"/>
      <c r="H40" s="48"/>
      <c r="I40" s="22"/>
      <c r="J40" s="39"/>
      <c r="L40" s="62"/>
      <c r="M40" s="48"/>
      <c r="P40" s="4"/>
    </row>
    <row r="41" spans="2:16" ht="12" customHeight="1">
      <c r="B41" s="44"/>
      <c r="C41" s="44"/>
      <c r="D41" s="48" t="s">
        <v>69</v>
      </c>
      <c r="E41" s="22" t="s">
        <v>33</v>
      </c>
      <c r="H41" s="48"/>
      <c r="I41" s="22"/>
      <c r="J41" s="39"/>
      <c r="L41" s="62"/>
      <c r="M41" s="48"/>
      <c r="P41" s="4"/>
    </row>
    <row r="42" spans="2:16" ht="12" customHeight="1">
      <c r="B42" s="44"/>
      <c r="C42" s="44"/>
      <c r="D42" s="48"/>
      <c r="E42" s="26" t="s">
        <v>34</v>
      </c>
      <c r="F42" s="92"/>
      <c r="G42" s="93"/>
      <c r="H42" s="48"/>
      <c r="I42" s="4"/>
      <c r="J42" s="39"/>
      <c r="L42" s="62"/>
      <c r="M42" s="48"/>
      <c r="P42" s="4"/>
    </row>
    <row r="43" spans="2:16" ht="12" customHeight="1">
      <c r="B43" s="44"/>
      <c r="C43" s="44"/>
      <c r="D43" s="48"/>
      <c r="H43" s="48"/>
      <c r="J43" s="39"/>
      <c r="L43" s="62"/>
      <c r="M43" s="48"/>
      <c r="P43" s="4"/>
    </row>
    <row r="44" spans="2:17" ht="12" customHeight="1">
      <c r="B44" s="44"/>
      <c r="C44" s="44"/>
      <c r="D44" s="44"/>
      <c r="E44" s="2"/>
      <c r="H44" s="48"/>
      <c r="J44" s="39"/>
      <c r="L44" s="62"/>
      <c r="M44" s="48"/>
      <c r="O44" s="41"/>
      <c r="P44" s="32"/>
      <c r="Q44" s="40"/>
    </row>
    <row r="45" spans="2:16" ht="12" customHeight="1">
      <c r="B45" s="44"/>
      <c r="C45" s="44"/>
      <c r="D45" s="48"/>
      <c r="E45" s="1"/>
      <c r="H45" s="48"/>
      <c r="J45" s="39"/>
      <c r="L45" s="62"/>
      <c r="M45" s="48"/>
      <c r="P45" s="4"/>
    </row>
    <row r="46" spans="2:16" ht="12" customHeight="1">
      <c r="B46" s="44"/>
      <c r="C46" s="44"/>
      <c r="D46" s="48"/>
      <c r="E46" s="22"/>
      <c r="H46" s="48"/>
      <c r="J46" s="39"/>
      <c r="L46" s="62"/>
      <c r="M46" s="48"/>
      <c r="P46" s="4"/>
    </row>
    <row r="47" spans="2:16" ht="12" customHeight="1">
      <c r="B47" s="44"/>
      <c r="C47" s="44"/>
      <c r="D47" s="48"/>
      <c r="E47" s="22"/>
      <c r="H47" s="48"/>
      <c r="J47" s="39"/>
      <c r="L47" s="62"/>
      <c r="M47" s="48"/>
      <c r="P47" s="4"/>
    </row>
    <row r="48" spans="2:16" ht="12" customHeight="1">
      <c r="B48" s="44"/>
      <c r="C48" s="44"/>
      <c r="D48" s="48"/>
      <c r="H48" s="44"/>
      <c r="I48" s="44"/>
      <c r="J48" s="43"/>
      <c r="K48" s="43"/>
      <c r="L48" s="43"/>
      <c r="M48" s="48"/>
      <c r="P48" s="4"/>
    </row>
    <row r="49" spans="2:16" ht="12" customHeight="1">
      <c r="B49" s="44"/>
      <c r="C49" s="44"/>
      <c r="D49" s="48"/>
      <c r="E49" s="73"/>
      <c r="G49" s="29"/>
      <c r="H49" s="44"/>
      <c r="I49" s="43"/>
      <c r="J49" s="43"/>
      <c r="K49" s="43"/>
      <c r="L49" s="43"/>
      <c r="M49" s="48"/>
      <c r="P49" s="4"/>
    </row>
    <row r="50" spans="2:16" ht="12" customHeight="1">
      <c r="B50" s="44"/>
      <c r="C50" s="44"/>
      <c r="D50" s="48"/>
      <c r="E50" s="22"/>
      <c r="H50" s="44"/>
      <c r="I50" s="44"/>
      <c r="J50" s="43"/>
      <c r="K50" s="43"/>
      <c r="L50" s="43"/>
      <c r="M50" s="48"/>
      <c r="P50" s="4"/>
    </row>
    <row r="51" spans="2:17" ht="12" customHeight="1">
      <c r="B51" s="44"/>
      <c r="C51" s="43"/>
      <c r="D51" s="48"/>
      <c r="E51" s="43"/>
      <c r="F51" s="42"/>
      <c r="G51" s="43"/>
      <c r="H51" s="44" t="s">
        <v>38</v>
      </c>
      <c r="I51" s="44"/>
      <c r="J51" s="43"/>
      <c r="K51" s="43"/>
      <c r="L51" s="43"/>
      <c r="M51" s="48"/>
      <c r="O51" s="41"/>
      <c r="P51" s="41"/>
      <c r="Q51" s="40"/>
    </row>
    <row r="52" spans="2:13" ht="12" customHeight="1">
      <c r="B52" s="44"/>
      <c r="C52" s="44"/>
      <c r="D52" s="44"/>
      <c r="E52" s="43"/>
      <c r="F52" s="42"/>
      <c r="G52" s="43"/>
      <c r="H52" s="43" t="s">
        <v>39</v>
      </c>
      <c r="I52" s="44"/>
      <c r="J52" s="43"/>
      <c r="K52" s="43"/>
      <c r="L52" s="43"/>
      <c r="M52" s="48"/>
    </row>
    <row r="53" spans="2:13" ht="12" customHeight="1">
      <c r="B53" s="44"/>
      <c r="C53" s="44"/>
      <c r="D53" s="44"/>
      <c r="E53" s="43"/>
      <c r="F53" s="42"/>
      <c r="G53" s="43"/>
      <c r="H53" s="44"/>
      <c r="I53" s="44"/>
      <c r="J53" s="43"/>
      <c r="K53" s="43"/>
      <c r="L53" s="43"/>
      <c r="M53" s="48"/>
    </row>
    <row r="54" spans="2:13" ht="12" customHeight="1">
      <c r="B54" s="44"/>
      <c r="C54" s="44"/>
      <c r="D54" s="44"/>
      <c r="E54" s="43"/>
      <c r="F54" s="42"/>
      <c r="G54" s="43"/>
      <c r="H54" s="44"/>
      <c r="I54" s="44"/>
      <c r="J54" s="43"/>
      <c r="K54" s="43"/>
      <c r="L54" s="43"/>
      <c r="M54" s="48"/>
    </row>
    <row r="55" spans="2:13" ht="12" customHeight="1">
      <c r="B55" s="44"/>
      <c r="C55" s="44"/>
      <c r="D55" s="44"/>
      <c r="E55" s="43"/>
      <c r="F55" s="42"/>
      <c r="G55" s="43"/>
      <c r="H55" s="44"/>
      <c r="I55" s="44"/>
      <c r="J55" s="43"/>
      <c r="K55" s="43"/>
      <c r="L55" s="43"/>
      <c r="M55" s="48"/>
    </row>
    <row r="56" spans="2:13" ht="12" customHeight="1">
      <c r="B56" s="44"/>
      <c r="C56" s="44"/>
      <c r="D56" s="44"/>
      <c r="E56" s="43"/>
      <c r="F56" s="42"/>
      <c r="G56" s="43"/>
      <c r="H56" s="44"/>
      <c r="I56" s="44"/>
      <c r="J56" s="43"/>
      <c r="K56" s="43"/>
      <c r="L56" s="43"/>
      <c r="M56" s="48"/>
    </row>
    <row r="57" spans="2:13" ht="12" customHeight="1">
      <c r="B57" s="44"/>
      <c r="C57" s="95" t="s">
        <v>87</v>
      </c>
      <c r="D57" s="44"/>
      <c r="E57" s="43"/>
      <c r="F57" s="42"/>
      <c r="G57" s="43"/>
      <c r="H57" s="44"/>
      <c r="I57" s="44"/>
      <c r="J57" s="43"/>
      <c r="K57" s="43"/>
      <c r="L57" s="43"/>
      <c r="M57" s="48"/>
    </row>
    <row r="58" spans="2:13" ht="12" customHeight="1">
      <c r="B58" s="44"/>
      <c r="C58" s="44"/>
      <c r="D58" s="44"/>
      <c r="E58" s="43"/>
      <c r="F58" s="42"/>
      <c r="G58" s="43"/>
      <c r="I58" s="44"/>
      <c r="J58" s="43"/>
      <c r="K58" s="43"/>
      <c r="L58" s="43"/>
      <c r="M58" s="48"/>
    </row>
    <row r="59" spans="2:13" ht="12" customHeight="1">
      <c r="B59" s="44"/>
      <c r="C59" s="44"/>
      <c r="D59" s="44"/>
      <c r="E59" s="43"/>
      <c r="F59" s="42"/>
      <c r="G59" s="43"/>
      <c r="H59" s="44"/>
      <c r="I59" s="44"/>
      <c r="J59" s="43"/>
      <c r="K59" s="43"/>
      <c r="L59" s="43"/>
      <c r="M59" s="48"/>
    </row>
    <row r="60" spans="2:13" ht="12" customHeight="1">
      <c r="B60" s="44"/>
      <c r="C60" s="44"/>
      <c r="D60" s="44"/>
      <c r="E60" s="43"/>
      <c r="F60" s="42"/>
      <c r="G60" s="43"/>
      <c r="I60" s="44"/>
      <c r="J60" s="43"/>
      <c r="K60" s="43"/>
      <c r="L60" s="43"/>
      <c r="M60" s="48"/>
    </row>
    <row r="61" spans="2:13" ht="12" customHeight="1">
      <c r="B61" s="44"/>
      <c r="C61" s="44"/>
      <c r="D61" s="44"/>
      <c r="E61" s="43"/>
      <c r="F61" s="42"/>
      <c r="G61" s="43"/>
      <c r="H61" s="44"/>
      <c r="I61" s="44"/>
      <c r="J61" s="43"/>
      <c r="K61" s="43"/>
      <c r="L61" s="43"/>
      <c r="M61" s="48"/>
    </row>
    <row r="62" spans="2:13" ht="12" customHeight="1">
      <c r="B62" s="44"/>
      <c r="C62" s="44"/>
      <c r="D62" s="44"/>
      <c r="E62" s="43"/>
      <c r="F62" s="42"/>
      <c r="G62" s="43"/>
      <c r="H62" s="44"/>
      <c r="I62" s="44"/>
      <c r="J62" s="43"/>
      <c r="K62" s="43"/>
      <c r="L62" s="43"/>
      <c r="M62" s="48"/>
    </row>
    <row r="63" spans="2:13" ht="12" customHeight="1">
      <c r="B63" s="44"/>
      <c r="C63" s="44"/>
      <c r="D63" s="44"/>
      <c r="E63" s="43"/>
      <c r="F63" s="42"/>
      <c r="G63" s="43"/>
      <c r="H63" s="44"/>
      <c r="I63" s="44"/>
      <c r="J63" s="43"/>
      <c r="K63" s="43"/>
      <c r="L63" s="43"/>
      <c r="M63" s="48"/>
    </row>
    <row r="64" spans="2:13" ht="12" customHeight="1">
      <c r="B64" s="44"/>
      <c r="C64" s="44"/>
      <c r="D64" s="44"/>
      <c r="E64" s="43"/>
      <c r="F64" s="42"/>
      <c r="G64" s="43"/>
      <c r="H64" s="44"/>
      <c r="I64" s="44"/>
      <c r="J64" s="43"/>
      <c r="K64" s="43"/>
      <c r="L64" s="43"/>
      <c r="M64" s="48"/>
    </row>
    <row r="65" spans="2:13" ht="12" customHeight="1">
      <c r="B65" s="44"/>
      <c r="C65" s="44"/>
      <c r="D65" s="44"/>
      <c r="E65" s="43"/>
      <c r="F65" s="42"/>
      <c r="G65" s="43"/>
      <c r="H65" s="44"/>
      <c r="I65" s="44"/>
      <c r="J65" s="43"/>
      <c r="K65" s="43"/>
      <c r="L65" s="43"/>
      <c r="M65" s="48"/>
    </row>
    <row r="66" spans="2:13" ht="12" customHeight="1">
      <c r="B66" s="44"/>
      <c r="C66" s="95" t="s">
        <v>61</v>
      </c>
      <c r="D66" s="44"/>
      <c r="E66" s="43"/>
      <c r="F66" s="42"/>
      <c r="G66" s="43"/>
      <c r="H66" s="44"/>
      <c r="I66" s="44"/>
      <c r="J66" s="43"/>
      <c r="K66" s="43"/>
      <c r="L66" s="43"/>
      <c r="M66" s="48"/>
    </row>
    <row r="67" spans="2:13" ht="12" customHeight="1">
      <c r="B67" s="44"/>
      <c r="C67" s="44" t="s">
        <v>88</v>
      </c>
      <c r="D67" s="44"/>
      <c r="E67" s="43"/>
      <c r="F67" s="42"/>
      <c r="G67" s="43"/>
      <c r="H67" s="95"/>
      <c r="I67" s="44"/>
      <c r="J67" s="96" t="s">
        <v>60</v>
      </c>
      <c r="K67" s="43"/>
      <c r="L67" s="43"/>
      <c r="M67" s="48"/>
    </row>
    <row r="68" spans="2:13" ht="12" customHeight="1">
      <c r="B68" s="44"/>
      <c r="C68" s="44" t="s">
        <v>66</v>
      </c>
      <c r="D68" s="44"/>
      <c r="E68" s="43"/>
      <c r="F68" s="42"/>
      <c r="G68" s="43"/>
      <c r="H68" s="95"/>
      <c r="I68" s="44"/>
      <c r="K68" s="43"/>
      <c r="L68" s="43"/>
      <c r="M68" s="48"/>
    </row>
    <row r="69" spans="2:13" ht="12" customHeight="1">
      <c r="B69" s="44"/>
      <c r="C69" s="44"/>
      <c r="D69" s="44"/>
      <c r="E69" s="43"/>
      <c r="F69" s="42"/>
      <c r="G69" s="43"/>
      <c r="H69" s="44"/>
      <c r="I69" s="44"/>
      <c r="J69" s="43"/>
      <c r="K69" s="43"/>
      <c r="L69" s="43"/>
      <c r="M69" s="48"/>
    </row>
    <row r="70" spans="2:13" ht="12" customHeight="1">
      <c r="B70" s="44"/>
      <c r="C70" s="44"/>
      <c r="D70" s="44"/>
      <c r="E70" s="43"/>
      <c r="F70" s="42"/>
      <c r="G70" s="43"/>
      <c r="H70" s="44"/>
      <c r="I70" s="44"/>
      <c r="J70" s="43"/>
      <c r="K70" s="43"/>
      <c r="L70" s="43"/>
      <c r="M70" s="48"/>
    </row>
  </sheetData>
  <sheetProtection/>
  <mergeCells count="5">
    <mergeCell ref="C9:E12"/>
    <mergeCell ref="P6:P7"/>
    <mergeCell ref="I5:J5"/>
    <mergeCell ref="I7:K7"/>
    <mergeCell ref="H9:H12"/>
  </mergeCells>
  <conditionalFormatting sqref="H9">
    <cfRule type="cellIs" priority="21" dxfId="23" operator="equal" stopIfTrue="1">
      <formula>"""外来"""</formula>
    </cfRule>
  </conditionalFormatting>
  <conditionalFormatting sqref="C4">
    <cfRule type="cellIs" priority="22" dxfId="24" operator="notEqual" stopIfTrue="1">
      <formula>" "</formula>
    </cfRule>
  </conditionalFormatting>
  <conditionalFormatting sqref="J20:J25 O10:Q50 F16:F19 F37 J31:J34 J36:J47 F49:F51">
    <cfRule type="cellIs" priority="23" dxfId="23" operator="equal" stopIfTrue="1">
      <formula>0</formula>
    </cfRule>
  </conditionalFormatting>
  <conditionalFormatting sqref="J26:J29">
    <cfRule type="cellIs" priority="20" dxfId="23" operator="equal" stopIfTrue="1">
      <formula>0</formula>
    </cfRule>
  </conditionalFormatting>
  <conditionalFormatting sqref="F25 F31:F38">
    <cfRule type="cellIs" priority="19" dxfId="23" operator="equal" stopIfTrue="1">
      <formula>0</formula>
    </cfRule>
  </conditionalFormatting>
  <conditionalFormatting sqref="F20:F23">
    <cfRule type="cellIs" priority="18" dxfId="23" operator="equal" stopIfTrue="1">
      <formula>0</formula>
    </cfRule>
  </conditionalFormatting>
  <conditionalFormatting sqref="F32:F48">
    <cfRule type="cellIs" priority="17" dxfId="23" operator="equal" stopIfTrue="1">
      <formula>0</formula>
    </cfRule>
  </conditionalFormatting>
  <conditionalFormatting sqref="F26 F28:F32">
    <cfRule type="cellIs" priority="16" dxfId="23" operator="equal" stopIfTrue="1">
      <formula>0</formula>
    </cfRule>
  </conditionalFormatting>
  <conditionalFormatting sqref="F36">
    <cfRule type="cellIs" priority="15" dxfId="23" operator="equal" stopIfTrue="1">
      <formula>0</formula>
    </cfRule>
  </conditionalFormatting>
  <conditionalFormatting sqref="F36">
    <cfRule type="cellIs" priority="14" dxfId="23" operator="equal" stopIfTrue="1">
      <formula>0</formula>
    </cfRule>
  </conditionalFormatting>
  <conditionalFormatting sqref="F35">
    <cfRule type="cellIs" priority="13" dxfId="23" operator="equal" stopIfTrue="1">
      <formula>0</formula>
    </cfRule>
  </conditionalFormatting>
  <conditionalFormatting sqref="F38">
    <cfRule type="cellIs" priority="12" dxfId="23" operator="equal" stopIfTrue="1">
      <formula>0</formula>
    </cfRule>
  </conditionalFormatting>
  <conditionalFormatting sqref="F37">
    <cfRule type="cellIs" priority="11" dxfId="23" operator="equal" stopIfTrue="1">
      <formula>0</formula>
    </cfRule>
  </conditionalFormatting>
  <conditionalFormatting sqref="F37">
    <cfRule type="cellIs" priority="10" dxfId="23" operator="equal" stopIfTrue="1">
      <formula>0</formula>
    </cfRule>
  </conditionalFormatting>
  <conditionalFormatting sqref="F36">
    <cfRule type="cellIs" priority="9" dxfId="23" operator="equal" stopIfTrue="1">
      <formula>0</formula>
    </cfRule>
  </conditionalFormatting>
  <conditionalFormatting sqref="F38">
    <cfRule type="cellIs" priority="8" dxfId="23" operator="equal" stopIfTrue="1">
      <formula>0</formula>
    </cfRule>
  </conditionalFormatting>
  <conditionalFormatting sqref="F37">
    <cfRule type="cellIs" priority="7" dxfId="23" operator="equal" stopIfTrue="1">
      <formula>0</formula>
    </cfRule>
  </conditionalFormatting>
  <conditionalFormatting sqref="F37">
    <cfRule type="cellIs" priority="6" dxfId="23" operator="equal" stopIfTrue="1">
      <formula>0</formula>
    </cfRule>
  </conditionalFormatting>
  <conditionalFormatting sqref="F36">
    <cfRule type="cellIs" priority="5" dxfId="23" operator="equal" stopIfTrue="1">
      <formula>0</formula>
    </cfRule>
  </conditionalFormatting>
  <conditionalFormatting sqref="F39">
    <cfRule type="cellIs" priority="4" dxfId="23" operator="equal" stopIfTrue="1">
      <formula>0</formula>
    </cfRule>
  </conditionalFormatting>
  <conditionalFormatting sqref="F38">
    <cfRule type="cellIs" priority="3" dxfId="23" operator="equal" stopIfTrue="1">
      <formula>0</formula>
    </cfRule>
  </conditionalFormatting>
  <conditionalFormatting sqref="F38">
    <cfRule type="cellIs" priority="2" dxfId="23" operator="equal" stopIfTrue="1">
      <formula>0</formula>
    </cfRule>
  </conditionalFormatting>
  <conditionalFormatting sqref="F37">
    <cfRule type="cellIs" priority="1" dxfId="23" operator="equal" stopIfTrue="1">
      <formula>0</formula>
    </cfRule>
  </conditionalFormatting>
  <printOptions/>
  <pageMargins left="0.12" right="0.16" top="0.17" bottom="0.31" header="0.17" footer="0.17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市立大洲病院</cp:lastModifiedBy>
  <cp:lastPrinted>2019-06-19T23:19:25Z</cp:lastPrinted>
  <dcterms:created xsi:type="dcterms:W3CDTF">2009-08-12T06:14:26Z</dcterms:created>
  <dcterms:modified xsi:type="dcterms:W3CDTF">2020-04-15T05:43:21Z</dcterms:modified>
  <cp:category/>
  <cp:version/>
  <cp:contentType/>
  <cp:contentStatus/>
</cp:coreProperties>
</file>